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nam\Desktop\"/>
    </mc:Choice>
  </mc:AlternateContent>
  <workbookProtection workbookAlgorithmName="SHA-512" workbookHashValue="IKmKdrWmWj3m8efRLS3Yp9Ci+opH7oqPsznWdX88/TEzOApX4w1vNv55HveZ1JyJJa7KjXzqDF/EnDZUppDnMg==" workbookSaltValue="9Pdh6rY6iTi+kboeS2r9Gg==" workbookSpinCount="100000" lockStructure="1"/>
  <bookViews>
    <workbookView xWindow="0" yWindow="0" windowWidth="28800" windowHeight="11835" tabRatio="801"/>
  </bookViews>
  <sheets>
    <sheet name="Finančni načrt 1. FAZA" sheetId="1" r:id="rId1"/>
    <sheet name="Finančni načrt 2. FAZA" sheetId="3" r:id="rId2"/>
    <sheet name="Finančni načrt po partnerjih" sheetId="7" r:id="rId3"/>
    <sheet name="Finančni načrt po fazah" sheetId="4" r:id="rId4"/>
    <sheet name="Finančna konstrukcija operacije" sheetId="8" r:id="rId5"/>
  </sheets>
  <definedNames>
    <definedName name="Nosilec_stroška">'Finančni načrt 1. FAZA'!$B$93:$B$101</definedName>
    <definedName name="Nosilecoperacije">'Finančni načrt 1. FAZA'!$B$93</definedName>
    <definedName name="SS" localSheetId="0">'Finančni načrt 1. FAZA'!#REF!</definedName>
    <definedName name="Vodilni_partner">'Finančni načrt 1. FAZA'!$B$93:$B$101</definedName>
  </definedNames>
  <calcPr calcId="152511"/>
</workbook>
</file>

<file path=xl/calcChain.xml><?xml version="1.0" encoding="utf-8"?>
<calcChain xmlns="http://schemas.openxmlformats.org/spreadsheetml/2006/main">
  <c r="S14" i="8" l="1"/>
  <c r="S13" i="8"/>
  <c r="Q14" i="8"/>
  <c r="Q13" i="8"/>
  <c r="O15" i="8"/>
  <c r="O14" i="8"/>
  <c r="O13" i="8"/>
  <c r="M14" i="8"/>
  <c r="M13" i="8"/>
  <c r="K14" i="8"/>
  <c r="K13" i="8"/>
  <c r="I14" i="8"/>
  <c r="I13" i="8"/>
  <c r="G14" i="8"/>
  <c r="G13" i="8"/>
  <c r="E14" i="8"/>
  <c r="E13" i="8"/>
  <c r="C13" i="8"/>
  <c r="C14" i="8"/>
  <c r="C17" i="4"/>
  <c r="C16" i="4"/>
  <c r="C15" i="4"/>
  <c r="C13" i="4"/>
  <c r="I63" i="3"/>
  <c r="I64" i="3"/>
  <c r="G63" i="3"/>
  <c r="G64" i="3"/>
  <c r="J64" i="3" l="1"/>
  <c r="K64" i="3" s="1"/>
  <c r="M64" i="3" s="1"/>
  <c r="N64" i="3" s="1"/>
  <c r="B13" i="4" l="1"/>
  <c r="I24" i="3" l="1"/>
  <c r="I27" i="3"/>
  <c r="J27" i="3" s="1"/>
  <c r="K27" i="3" s="1"/>
  <c r="M27" i="3" s="1"/>
  <c r="I28" i="3"/>
  <c r="J28" i="3" s="1"/>
  <c r="K28" i="3" s="1"/>
  <c r="M28" i="3" s="1"/>
  <c r="N28" i="3" s="1"/>
  <c r="I31" i="3"/>
  <c r="J31" i="3" s="1"/>
  <c r="K31" i="3" s="1"/>
  <c r="M31" i="3" s="1"/>
  <c r="I33" i="3"/>
  <c r="J33" i="3" s="1"/>
  <c r="K33" i="3" s="1"/>
  <c r="M33" i="3" s="1"/>
  <c r="N33" i="3" s="1"/>
  <c r="I36" i="3"/>
  <c r="J36" i="3" s="1"/>
  <c r="K36" i="3" s="1"/>
  <c r="M36" i="3" s="1"/>
  <c r="I37" i="3"/>
  <c r="J37" i="3" s="1"/>
  <c r="K37" i="3" s="1"/>
  <c r="M37" i="3" s="1"/>
  <c r="N37" i="3" s="1"/>
  <c r="I40" i="3"/>
  <c r="J40" i="3" s="1"/>
  <c r="K40" i="3" s="1"/>
  <c r="M40" i="3" s="1"/>
  <c r="G23" i="3"/>
  <c r="G24" i="3"/>
  <c r="G25" i="3"/>
  <c r="I25" i="3" s="1"/>
  <c r="G26" i="3"/>
  <c r="G27" i="3"/>
  <c r="G28" i="3"/>
  <c r="G29" i="3"/>
  <c r="G30" i="3"/>
  <c r="G31" i="3"/>
  <c r="N31" i="3" s="1"/>
  <c r="G32" i="3"/>
  <c r="G33" i="3"/>
  <c r="G34" i="3"/>
  <c r="G35" i="3"/>
  <c r="G36" i="3"/>
  <c r="G37" i="3"/>
  <c r="G38" i="3"/>
  <c r="G39" i="3"/>
  <c r="G40" i="3"/>
  <c r="N40" i="3" s="1"/>
  <c r="J22" i="1"/>
  <c r="K22" i="1" s="1"/>
  <c r="M22" i="1" s="1"/>
  <c r="N22" i="1" s="1"/>
  <c r="J26" i="1"/>
  <c r="K26" i="1" s="1"/>
  <c r="M26" i="1" s="1"/>
  <c r="N26" i="1" s="1"/>
  <c r="I21" i="1"/>
  <c r="I22" i="1"/>
  <c r="I25" i="1"/>
  <c r="I26" i="1"/>
  <c r="I30" i="1"/>
  <c r="I34" i="1"/>
  <c r="I38" i="1"/>
  <c r="G20" i="1"/>
  <c r="G21" i="1"/>
  <c r="J21" i="1" s="1"/>
  <c r="K21" i="1" s="1"/>
  <c r="M21" i="1" s="1"/>
  <c r="N21" i="1" s="1"/>
  <c r="G22" i="1"/>
  <c r="G23" i="1"/>
  <c r="G24" i="1"/>
  <c r="G25" i="1"/>
  <c r="J25" i="1" s="1"/>
  <c r="K25" i="1" s="1"/>
  <c r="M25" i="1" s="1"/>
  <c r="N25" i="1" s="1"/>
  <c r="G26" i="1"/>
  <c r="G27" i="1"/>
  <c r="G28" i="1"/>
  <c r="I28" i="1" s="1"/>
  <c r="G29" i="1"/>
  <c r="I29" i="1" s="1"/>
  <c r="J29" i="1" s="1"/>
  <c r="K29" i="1" s="1"/>
  <c r="M29" i="1" s="1"/>
  <c r="G30" i="1"/>
  <c r="J30" i="1" s="1"/>
  <c r="K30" i="1" s="1"/>
  <c r="M30" i="1" s="1"/>
  <c r="G31" i="1"/>
  <c r="I31" i="1" s="1"/>
  <c r="G32" i="1"/>
  <c r="G33" i="1"/>
  <c r="G34" i="1"/>
  <c r="J34" i="1" s="1"/>
  <c r="K34" i="1" s="1"/>
  <c r="M34" i="1" s="1"/>
  <c r="G35" i="1"/>
  <c r="I35" i="1" s="1"/>
  <c r="G36" i="1"/>
  <c r="G37" i="1"/>
  <c r="G38" i="1"/>
  <c r="J38" i="1" s="1"/>
  <c r="K38" i="1" s="1"/>
  <c r="M38" i="1" s="1"/>
  <c r="N39" i="3" l="1"/>
  <c r="N27" i="3"/>
  <c r="N38" i="3"/>
  <c r="N36" i="3"/>
  <c r="J27" i="1"/>
  <c r="K27" i="1" s="1"/>
  <c r="M27" i="1" s="1"/>
  <c r="J23" i="1"/>
  <c r="K23" i="1" s="1"/>
  <c r="M23" i="1" s="1"/>
  <c r="I37" i="1"/>
  <c r="J37" i="1" s="1"/>
  <c r="K37" i="1" s="1"/>
  <c r="M37" i="1" s="1"/>
  <c r="N37" i="1" s="1"/>
  <c r="I33" i="1"/>
  <c r="J33" i="1" s="1"/>
  <c r="K33" i="1" s="1"/>
  <c r="M33" i="1" s="1"/>
  <c r="N33" i="1" s="1"/>
  <c r="I24" i="1"/>
  <c r="J24" i="1" s="1"/>
  <c r="K24" i="1" s="1"/>
  <c r="M24" i="1" s="1"/>
  <c r="N24" i="1" s="1"/>
  <c r="I20" i="1"/>
  <c r="J20" i="1" s="1"/>
  <c r="K20" i="1" s="1"/>
  <c r="M20" i="1" s="1"/>
  <c r="N20" i="1" s="1"/>
  <c r="J35" i="1"/>
  <c r="K35" i="1" s="1"/>
  <c r="M35" i="1" s="1"/>
  <c r="N35" i="1" s="1"/>
  <c r="J31" i="1"/>
  <c r="K31" i="1" s="1"/>
  <c r="M31" i="1" s="1"/>
  <c r="N31" i="1" s="1"/>
  <c r="N38" i="1"/>
  <c r="N34" i="1"/>
  <c r="N30" i="1"/>
  <c r="I39" i="3"/>
  <c r="I35" i="3"/>
  <c r="J35" i="3" s="1"/>
  <c r="K35" i="3" s="1"/>
  <c r="M35" i="3" s="1"/>
  <c r="N35" i="3" s="1"/>
  <c r="I30" i="3"/>
  <c r="I26" i="3"/>
  <c r="J39" i="3"/>
  <c r="K39" i="3" s="1"/>
  <c r="M39" i="3" s="1"/>
  <c r="J30" i="3"/>
  <c r="K30" i="3" s="1"/>
  <c r="M30" i="3" s="1"/>
  <c r="N30" i="3" s="1"/>
  <c r="J26" i="3"/>
  <c r="K26" i="3" s="1"/>
  <c r="M26" i="3" s="1"/>
  <c r="N26" i="3" s="1"/>
  <c r="I36" i="1"/>
  <c r="J36" i="1" s="1"/>
  <c r="K36" i="1" s="1"/>
  <c r="M36" i="1" s="1"/>
  <c r="N36" i="1" s="1"/>
  <c r="I32" i="1"/>
  <c r="J32" i="1" s="1"/>
  <c r="K32" i="1" s="1"/>
  <c r="M32" i="1" s="1"/>
  <c r="N32" i="1" s="1"/>
  <c r="I27" i="1"/>
  <c r="I23" i="1"/>
  <c r="N27" i="1"/>
  <c r="N23" i="1"/>
  <c r="I38" i="3"/>
  <c r="I34" i="3"/>
  <c r="J34" i="3" s="1"/>
  <c r="K34" i="3" s="1"/>
  <c r="M34" i="3" s="1"/>
  <c r="N34" i="3" s="1"/>
  <c r="I29" i="3"/>
  <c r="J29" i="3" s="1"/>
  <c r="K29" i="3" s="1"/>
  <c r="M29" i="3" s="1"/>
  <c r="N29" i="3" s="1"/>
  <c r="J38" i="3"/>
  <c r="K38" i="3" s="1"/>
  <c r="M38" i="3" s="1"/>
  <c r="J24" i="3"/>
  <c r="K24" i="3" s="1"/>
  <c r="M24" i="3" s="1"/>
  <c r="N24" i="3" s="1"/>
  <c r="I32" i="3"/>
  <c r="J32" i="3" s="1"/>
  <c r="K32" i="3" s="1"/>
  <c r="M32" i="3" s="1"/>
  <c r="N32" i="3" s="1"/>
  <c r="I23" i="3"/>
  <c r="J23" i="3" s="1"/>
  <c r="K23" i="3" s="1"/>
  <c r="M23" i="3" s="1"/>
  <c r="N23" i="3" s="1"/>
  <c r="J25" i="3"/>
  <c r="K25" i="3" s="1"/>
  <c r="M25" i="3" s="1"/>
  <c r="N25" i="3" s="1"/>
  <c r="N29" i="1"/>
  <c r="J28" i="1"/>
  <c r="K28" i="1" s="1"/>
  <c r="M28" i="1" s="1"/>
  <c r="N28" i="1" s="1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N80" i="3" l="1"/>
  <c r="J50" i="3"/>
  <c r="K50" i="3" s="1"/>
  <c r="M50" i="3" s="1"/>
  <c r="J54" i="3"/>
  <c r="K54" i="3" s="1"/>
  <c r="M54" i="3" s="1"/>
  <c r="J58" i="3"/>
  <c r="K58" i="3" s="1"/>
  <c r="M58" i="3" s="1"/>
  <c r="J62" i="3"/>
  <c r="K62" i="3" s="1"/>
  <c r="M62" i="3" s="1"/>
  <c r="J71" i="3"/>
  <c r="K71" i="3" s="1"/>
  <c r="M71" i="3" s="1"/>
  <c r="J75" i="3"/>
  <c r="K75" i="3" s="1"/>
  <c r="M75" i="3" s="1"/>
  <c r="J79" i="3"/>
  <c r="K79" i="3" s="1"/>
  <c r="M79" i="3" s="1"/>
  <c r="J83" i="3"/>
  <c r="K83" i="3" s="1"/>
  <c r="M83" i="3" s="1"/>
  <c r="I50" i="3"/>
  <c r="I51" i="3"/>
  <c r="I54" i="3"/>
  <c r="I55" i="3"/>
  <c r="I58" i="3"/>
  <c r="I59" i="3"/>
  <c r="I62" i="3"/>
  <c r="I71" i="3"/>
  <c r="I72" i="3"/>
  <c r="I75" i="3"/>
  <c r="I76" i="3"/>
  <c r="I79" i="3"/>
  <c r="I80" i="3"/>
  <c r="I83" i="3"/>
  <c r="I84" i="3"/>
  <c r="G50" i="3"/>
  <c r="N50" i="3" s="1"/>
  <c r="G51" i="3"/>
  <c r="G52" i="3"/>
  <c r="G53" i="3"/>
  <c r="G54" i="3"/>
  <c r="G55" i="3"/>
  <c r="J55" i="3" s="1"/>
  <c r="K55" i="3" s="1"/>
  <c r="M55" i="3" s="1"/>
  <c r="N55" i="3" s="1"/>
  <c r="G56" i="3"/>
  <c r="G57" i="3"/>
  <c r="G58" i="3"/>
  <c r="G59" i="3"/>
  <c r="G60" i="3"/>
  <c r="G61" i="3"/>
  <c r="G62" i="3"/>
  <c r="J63" i="3"/>
  <c r="K63" i="3" s="1"/>
  <c r="M63" i="3" s="1"/>
  <c r="N63" i="3" s="1"/>
  <c r="G65" i="3"/>
  <c r="G66" i="3"/>
  <c r="G67" i="3"/>
  <c r="I67" i="3" s="1"/>
  <c r="J67" i="3" s="1"/>
  <c r="K67" i="3" s="1"/>
  <c r="M67" i="3" s="1"/>
  <c r="G68" i="3"/>
  <c r="I68" i="3" s="1"/>
  <c r="G69" i="3"/>
  <c r="G70" i="3"/>
  <c r="G71" i="3"/>
  <c r="G72" i="3"/>
  <c r="J72" i="3" s="1"/>
  <c r="K72" i="3" s="1"/>
  <c r="M72" i="3" s="1"/>
  <c r="N72" i="3" s="1"/>
  <c r="G73" i="3"/>
  <c r="G74" i="3"/>
  <c r="G75" i="3"/>
  <c r="G76" i="3"/>
  <c r="G77" i="3"/>
  <c r="G78" i="3"/>
  <c r="G79" i="3"/>
  <c r="N79" i="3" s="1"/>
  <c r="G80" i="3"/>
  <c r="J80" i="3" s="1"/>
  <c r="K80" i="3" s="1"/>
  <c r="M80" i="3" s="1"/>
  <c r="G81" i="3"/>
  <c r="G82" i="3"/>
  <c r="G83" i="3"/>
  <c r="N83" i="3" s="1"/>
  <c r="G84" i="3"/>
  <c r="J59" i="1"/>
  <c r="K59" i="1" s="1"/>
  <c r="M59" i="1" s="1"/>
  <c r="J67" i="1"/>
  <c r="K67" i="1" s="1"/>
  <c r="M67" i="1" s="1"/>
  <c r="I55" i="1"/>
  <c r="J55" i="1" s="1"/>
  <c r="K55" i="1" s="1"/>
  <c r="M55" i="1" s="1"/>
  <c r="I59" i="1"/>
  <c r="I63" i="1"/>
  <c r="J63" i="1" s="1"/>
  <c r="K63" i="1" s="1"/>
  <c r="M63" i="1" s="1"/>
  <c r="I67" i="1"/>
  <c r="G50" i="1"/>
  <c r="I50" i="1" s="1"/>
  <c r="G51" i="1"/>
  <c r="I51" i="1" s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I66" i="1" s="1"/>
  <c r="G67" i="1"/>
  <c r="G68" i="1"/>
  <c r="G69" i="1"/>
  <c r="I69" i="1" s="1"/>
  <c r="G70" i="1"/>
  <c r="G71" i="1"/>
  <c r="G72" i="1"/>
  <c r="I72" i="1" s="1"/>
  <c r="G73" i="1"/>
  <c r="G74" i="1"/>
  <c r="I74" i="1" s="1"/>
  <c r="G75" i="1"/>
  <c r="G76" i="1"/>
  <c r="G77" i="1"/>
  <c r="I77" i="1" s="1"/>
  <c r="G78" i="1"/>
  <c r="G79" i="1"/>
  <c r="G80" i="1"/>
  <c r="I80" i="1" s="1"/>
  <c r="G81" i="1"/>
  <c r="G82" i="1"/>
  <c r="G83" i="1"/>
  <c r="G84" i="1"/>
  <c r="J51" i="1" l="1"/>
  <c r="K51" i="1" s="1"/>
  <c r="M51" i="1" s="1"/>
  <c r="N51" i="1" s="1"/>
  <c r="N62" i="3"/>
  <c r="I65" i="3"/>
  <c r="J65" i="3" s="1"/>
  <c r="K65" i="3" s="1"/>
  <c r="M65" i="3" s="1"/>
  <c r="N65" i="3" s="1"/>
  <c r="N67" i="3"/>
  <c r="J79" i="1"/>
  <c r="K79" i="1" s="1"/>
  <c r="M79" i="1" s="1"/>
  <c r="J82" i="1"/>
  <c r="K82" i="1" s="1"/>
  <c r="M82" i="1" s="1"/>
  <c r="N82" i="1" s="1"/>
  <c r="J78" i="1"/>
  <c r="K78" i="1" s="1"/>
  <c r="M78" i="1" s="1"/>
  <c r="J62" i="1"/>
  <c r="K62" i="1" s="1"/>
  <c r="M62" i="1" s="1"/>
  <c r="I78" i="1"/>
  <c r="N82" i="3"/>
  <c r="J65" i="1"/>
  <c r="K65" i="1" s="1"/>
  <c r="M65" i="1" s="1"/>
  <c r="N65" i="1" s="1"/>
  <c r="I65" i="1"/>
  <c r="I57" i="1"/>
  <c r="J57" i="1" s="1"/>
  <c r="K57" i="1" s="1"/>
  <c r="M57" i="1" s="1"/>
  <c r="N57" i="1" s="1"/>
  <c r="I54" i="1"/>
  <c r="J54" i="1" s="1"/>
  <c r="K54" i="1" s="1"/>
  <c r="M54" i="1" s="1"/>
  <c r="N54" i="1" s="1"/>
  <c r="J74" i="1"/>
  <c r="K74" i="1" s="1"/>
  <c r="M74" i="1" s="1"/>
  <c r="N66" i="1"/>
  <c r="I81" i="3"/>
  <c r="J81" i="3"/>
  <c r="K81" i="3" s="1"/>
  <c r="M81" i="3" s="1"/>
  <c r="N81" i="3" s="1"/>
  <c r="I73" i="3"/>
  <c r="J73" i="3" s="1"/>
  <c r="K73" i="3" s="1"/>
  <c r="M73" i="3" s="1"/>
  <c r="N73" i="3" s="1"/>
  <c r="I69" i="3"/>
  <c r="J69" i="3" s="1"/>
  <c r="K69" i="3" s="1"/>
  <c r="M69" i="3" s="1"/>
  <c r="N69" i="3" s="1"/>
  <c r="I60" i="3"/>
  <c r="J60" i="3"/>
  <c r="K60" i="3" s="1"/>
  <c r="M60" i="3" s="1"/>
  <c r="N60" i="3" s="1"/>
  <c r="I56" i="3"/>
  <c r="J56" i="3"/>
  <c r="K56" i="3" s="1"/>
  <c r="M56" i="3" s="1"/>
  <c r="N56" i="3" s="1"/>
  <c r="N52" i="3"/>
  <c r="I52" i="3"/>
  <c r="J52" i="3"/>
  <c r="K52" i="3" s="1"/>
  <c r="M52" i="3" s="1"/>
  <c r="J76" i="1"/>
  <c r="K76" i="1" s="1"/>
  <c r="M76" i="1" s="1"/>
  <c r="N76" i="1"/>
  <c r="I68" i="1"/>
  <c r="J68" i="1" s="1"/>
  <c r="K68" i="1" s="1"/>
  <c r="M68" i="1" s="1"/>
  <c r="N68" i="1" s="1"/>
  <c r="J60" i="1"/>
  <c r="K60" i="1" s="1"/>
  <c r="M60" i="1" s="1"/>
  <c r="N60" i="1" s="1"/>
  <c r="I60" i="1"/>
  <c r="I52" i="1"/>
  <c r="J52" i="1" s="1"/>
  <c r="K52" i="1" s="1"/>
  <c r="M52" i="1" s="1"/>
  <c r="N52" i="1" s="1"/>
  <c r="N74" i="1"/>
  <c r="N62" i="1"/>
  <c r="J84" i="3"/>
  <c r="K84" i="3" s="1"/>
  <c r="M84" i="3" s="1"/>
  <c r="N84" i="3" s="1"/>
  <c r="J76" i="3"/>
  <c r="K76" i="3" s="1"/>
  <c r="M76" i="3" s="1"/>
  <c r="N76" i="3" s="1"/>
  <c r="J68" i="3"/>
  <c r="K68" i="3" s="1"/>
  <c r="M68" i="3" s="1"/>
  <c r="N68" i="3" s="1"/>
  <c r="J59" i="3"/>
  <c r="K59" i="3" s="1"/>
  <c r="M59" i="3" s="1"/>
  <c r="N59" i="3" s="1"/>
  <c r="J51" i="3"/>
  <c r="K51" i="3" s="1"/>
  <c r="M51" i="3" s="1"/>
  <c r="N51" i="3" s="1"/>
  <c r="I82" i="1"/>
  <c r="I70" i="1"/>
  <c r="J70" i="1" s="1"/>
  <c r="K70" i="1" s="1"/>
  <c r="M70" i="1" s="1"/>
  <c r="N70" i="1" s="1"/>
  <c r="N78" i="1"/>
  <c r="J77" i="1"/>
  <c r="K77" i="1" s="1"/>
  <c r="M77" i="1" s="1"/>
  <c r="N77" i="1" s="1"/>
  <c r="N69" i="1"/>
  <c r="J69" i="1"/>
  <c r="K69" i="1" s="1"/>
  <c r="M69" i="1" s="1"/>
  <c r="I61" i="1"/>
  <c r="J61" i="1" s="1"/>
  <c r="K61" i="1" s="1"/>
  <c r="M61" i="1" s="1"/>
  <c r="N61" i="1" s="1"/>
  <c r="I53" i="1"/>
  <c r="J53" i="1" s="1"/>
  <c r="K53" i="1" s="1"/>
  <c r="M53" i="1" s="1"/>
  <c r="N53" i="1" s="1"/>
  <c r="I81" i="1"/>
  <c r="J81" i="1" s="1"/>
  <c r="K81" i="1" s="1"/>
  <c r="M81" i="1" s="1"/>
  <c r="N81" i="1" s="1"/>
  <c r="I73" i="1"/>
  <c r="J73" i="1" s="1"/>
  <c r="K73" i="1" s="1"/>
  <c r="M73" i="1" s="1"/>
  <c r="N73" i="1" s="1"/>
  <c r="I62" i="1"/>
  <c r="J66" i="1"/>
  <c r="K66" i="1" s="1"/>
  <c r="M66" i="1" s="1"/>
  <c r="J50" i="1"/>
  <c r="K50" i="1" s="1"/>
  <c r="M50" i="1" s="1"/>
  <c r="N50" i="1" s="1"/>
  <c r="I77" i="3"/>
  <c r="J77" i="3" s="1"/>
  <c r="K77" i="3" s="1"/>
  <c r="M77" i="3" s="1"/>
  <c r="N77" i="3" s="1"/>
  <c r="J80" i="1"/>
  <c r="K80" i="1" s="1"/>
  <c r="M80" i="1" s="1"/>
  <c r="N80" i="1"/>
  <c r="J72" i="1"/>
  <c r="K72" i="1" s="1"/>
  <c r="M72" i="1" s="1"/>
  <c r="N72" i="1"/>
  <c r="I64" i="1"/>
  <c r="J64" i="1" s="1"/>
  <c r="K64" i="1" s="1"/>
  <c r="M64" i="1" s="1"/>
  <c r="N64" i="1" s="1"/>
  <c r="I56" i="1"/>
  <c r="J56" i="1" s="1"/>
  <c r="K56" i="1" s="1"/>
  <c r="M56" i="1" s="1"/>
  <c r="N56" i="1" s="1"/>
  <c r="I84" i="1"/>
  <c r="J84" i="1" s="1"/>
  <c r="K84" i="1" s="1"/>
  <c r="M84" i="1" s="1"/>
  <c r="N84" i="1" s="1"/>
  <c r="I76" i="1"/>
  <c r="N79" i="1"/>
  <c r="N67" i="1"/>
  <c r="N63" i="1"/>
  <c r="N59" i="1"/>
  <c r="N55" i="1"/>
  <c r="I83" i="1"/>
  <c r="J83" i="1" s="1"/>
  <c r="K83" i="1" s="1"/>
  <c r="M83" i="1" s="1"/>
  <c r="N83" i="1" s="1"/>
  <c r="I79" i="1"/>
  <c r="I75" i="1"/>
  <c r="J75" i="1" s="1"/>
  <c r="K75" i="1" s="1"/>
  <c r="M75" i="1" s="1"/>
  <c r="N75" i="1" s="1"/>
  <c r="I71" i="1"/>
  <c r="J71" i="1" s="1"/>
  <c r="K71" i="1" s="1"/>
  <c r="M71" i="1" s="1"/>
  <c r="N71" i="1" s="1"/>
  <c r="I58" i="1"/>
  <c r="J58" i="1" s="1"/>
  <c r="K58" i="1" s="1"/>
  <c r="M58" i="1" s="1"/>
  <c r="N58" i="1" s="1"/>
  <c r="N75" i="3"/>
  <c r="N71" i="3"/>
  <c r="N58" i="3"/>
  <c r="N54" i="3"/>
  <c r="N78" i="3"/>
  <c r="N66" i="3"/>
  <c r="N61" i="3"/>
  <c r="N57" i="3"/>
  <c r="I82" i="3"/>
  <c r="J82" i="3" s="1"/>
  <c r="K82" i="3" s="1"/>
  <c r="M82" i="3" s="1"/>
  <c r="I78" i="3"/>
  <c r="J78" i="3" s="1"/>
  <c r="K78" i="3" s="1"/>
  <c r="M78" i="3" s="1"/>
  <c r="I74" i="3"/>
  <c r="J74" i="3" s="1"/>
  <c r="K74" i="3" s="1"/>
  <c r="M74" i="3" s="1"/>
  <c r="N74" i="3" s="1"/>
  <c r="I70" i="3"/>
  <c r="J70" i="3" s="1"/>
  <c r="K70" i="3" s="1"/>
  <c r="M70" i="3" s="1"/>
  <c r="N70" i="3" s="1"/>
  <c r="I66" i="3"/>
  <c r="J66" i="3" s="1"/>
  <c r="K66" i="3" s="1"/>
  <c r="M66" i="3" s="1"/>
  <c r="I61" i="3"/>
  <c r="J61" i="3" s="1"/>
  <c r="K61" i="3" s="1"/>
  <c r="M61" i="3" s="1"/>
  <c r="I57" i="3"/>
  <c r="J57" i="3" s="1"/>
  <c r="K57" i="3" s="1"/>
  <c r="M57" i="3" s="1"/>
  <c r="I53" i="3"/>
  <c r="J53" i="3" s="1"/>
  <c r="K53" i="3" s="1"/>
  <c r="M53" i="3" s="1"/>
  <c r="N53" i="3" s="1"/>
  <c r="E15" i="8"/>
  <c r="G16" i="3"/>
  <c r="G41" i="1"/>
  <c r="G18" i="1"/>
  <c r="G14" i="3" l="1"/>
  <c r="G15" i="3"/>
  <c r="G17" i="3"/>
  <c r="G18" i="3"/>
  <c r="G19" i="3"/>
  <c r="G20" i="3"/>
  <c r="G21" i="3"/>
  <c r="G22" i="3"/>
  <c r="G41" i="3"/>
  <c r="G42" i="3"/>
  <c r="G43" i="3"/>
  <c r="G44" i="3"/>
  <c r="I47" i="1" l="1"/>
  <c r="J47" i="1" s="1"/>
  <c r="G15" i="1"/>
  <c r="I15" i="1" s="1"/>
  <c r="J15" i="1" s="1"/>
  <c r="G16" i="1"/>
  <c r="I16" i="1" s="1"/>
  <c r="J16" i="1" s="1"/>
  <c r="G17" i="1"/>
  <c r="I18" i="1"/>
  <c r="J18" i="1" s="1"/>
  <c r="G19" i="1"/>
  <c r="I19" i="1" s="1"/>
  <c r="J19" i="1" s="1"/>
  <c r="G39" i="1"/>
  <c r="I39" i="1" s="1"/>
  <c r="J39" i="1" s="1"/>
  <c r="G40" i="1"/>
  <c r="I40" i="1" s="1"/>
  <c r="J40" i="1" s="1"/>
  <c r="I41" i="1"/>
  <c r="J41" i="1" s="1"/>
  <c r="G42" i="1"/>
  <c r="I42" i="1" s="1"/>
  <c r="J42" i="1" s="1"/>
  <c r="G43" i="1"/>
  <c r="I43" i="1" s="1"/>
  <c r="J43" i="1" s="1"/>
  <c r="G44" i="1"/>
  <c r="I44" i="1" s="1"/>
  <c r="J44" i="1" s="1"/>
  <c r="G45" i="1"/>
  <c r="I45" i="1" s="1"/>
  <c r="J45" i="1" s="1"/>
  <c r="G46" i="1"/>
  <c r="I46" i="1" s="1"/>
  <c r="J46" i="1" s="1"/>
  <c r="G47" i="1"/>
  <c r="G48" i="1"/>
  <c r="I48" i="1" s="1"/>
  <c r="J48" i="1" s="1"/>
  <c r="G49" i="1"/>
  <c r="I49" i="1" s="1"/>
  <c r="J49" i="1" s="1"/>
  <c r="G85" i="1"/>
  <c r="J85" i="1" l="1"/>
  <c r="I85" i="1"/>
  <c r="I17" i="1"/>
  <c r="J17" i="1" s="1"/>
  <c r="S15" i="8"/>
  <c r="S12" i="8"/>
  <c r="R15" i="8"/>
  <c r="R14" i="8"/>
  <c r="R13" i="8"/>
  <c r="R12" i="8"/>
  <c r="Q15" i="8"/>
  <c r="Q12" i="8"/>
  <c r="P12" i="8"/>
  <c r="O12" i="8"/>
  <c r="N15" i="8"/>
  <c r="N14" i="8"/>
  <c r="N13" i="8"/>
  <c r="N12" i="8"/>
  <c r="M15" i="8"/>
  <c r="M12" i="8"/>
  <c r="L12" i="8"/>
  <c r="K15" i="8"/>
  <c r="K12" i="8"/>
  <c r="J15" i="8"/>
  <c r="J14" i="8"/>
  <c r="J13" i="8"/>
  <c r="J12" i="8"/>
  <c r="I15" i="8"/>
  <c r="I12" i="8"/>
  <c r="H15" i="8"/>
  <c r="H14" i="8"/>
  <c r="H13" i="8"/>
  <c r="H12" i="8"/>
  <c r="G15" i="8"/>
  <c r="G12" i="8"/>
  <c r="F12" i="8"/>
  <c r="E12" i="8"/>
  <c r="C12" i="8"/>
  <c r="U12" i="8" l="1"/>
  <c r="N30" i="7"/>
  <c r="O30" i="7"/>
  <c r="M30" i="7"/>
  <c r="N25" i="7"/>
  <c r="O25" i="7"/>
  <c r="N23" i="7"/>
  <c r="O23" i="7"/>
  <c r="N22" i="7"/>
  <c r="O22" i="7"/>
  <c r="N21" i="7"/>
  <c r="O21" i="7"/>
  <c r="N19" i="7"/>
  <c r="O19" i="7"/>
  <c r="N18" i="7"/>
  <c r="N19" i="8" s="1"/>
  <c r="O18" i="7"/>
  <c r="O19" i="8" s="1"/>
  <c r="N17" i="7"/>
  <c r="O17" i="7"/>
  <c r="N15" i="7"/>
  <c r="O15" i="7"/>
  <c r="L30" i="7"/>
  <c r="L25" i="7"/>
  <c r="M25" i="7"/>
  <c r="M23" i="7"/>
  <c r="L22" i="7"/>
  <c r="M22" i="7"/>
  <c r="L21" i="7"/>
  <c r="M21" i="7"/>
  <c r="L19" i="7"/>
  <c r="M19" i="7"/>
  <c r="L18" i="7"/>
  <c r="L19" i="8" s="1"/>
  <c r="M18" i="7"/>
  <c r="M19" i="8" s="1"/>
  <c r="L17" i="7"/>
  <c r="M17" i="7"/>
  <c r="L15" i="7"/>
  <c r="M15" i="7"/>
  <c r="J25" i="7"/>
  <c r="K25" i="7"/>
  <c r="J26" i="7"/>
  <c r="J18" i="8" s="1"/>
  <c r="K26" i="7"/>
  <c r="K18" i="8" s="1"/>
  <c r="J30" i="7"/>
  <c r="K30" i="7"/>
  <c r="J23" i="7"/>
  <c r="K23" i="7"/>
  <c r="K22" i="7"/>
  <c r="J22" i="7"/>
  <c r="K21" i="7"/>
  <c r="J21" i="7"/>
  <c r="K19" i="7"/>
  <c r="J19" i="7"/>
  <c r="K18" i="7"/>
  <c r="K19" i="8" s="1"/>
  <c r="J18" i="7"/>
  <c r="J19" i="8" s="1"/>
  <c r="K17" i="7"/>
  <c r="J17" i="7"/>
  <c r="K15" i="7"/>
  <c r="J15" i="7"/>
  <c r="H21" i="7"/>
  <c r="I30" i="7"/>
  <c r="H30" i="7"/>
  <c r="I25" i="7"/>
  <c r="H25" i="7"/>
  <c r="I23" i="7"/>
  <c r="I22" i="7"/>
  <c r="H23" i="7"/>
  <c r="H22" i="7"/>
  <c r="I21" i="7"/>
  <c r="I19" i="7"/>
  <c r="H19" i="7"/>
  <c r="I18" i="7"/>
  <c r="I19" i="8" s="1"/>
  <c r="H18" i="7"/>
  <c r="H19" i="8" s="1"/>
  <c r="I17" i="7"/>
  <c r="H17" i="7"/>
  <c r="I15" i="7"/>
  <c r="H15" i="7"/>
  <c r="G30" i="7"/>
  <c r="F30" i="7"/>
  <c r="F27" i="7"/>
  <c r="G25" i="7"/>
  <c r="G23" i="7"/>
  <c r="F23" i="7"/>
  <c r="G22" i="7"/>
  <c r="F22" i="7"/>
  <c r="G21" i="7"/>
  <c r="F21" i="7"/>
  <c r="G19" i="7"/>
  <c r="F19" i="7"/>
  <c r="G18" i="7"/>
  <c r="G19" i="8" s="1"/>
  <c r="F18" i="7"/>
  <c r="F19" i="8" s="1"/>
  <c r="G17" i="7"/>
  <c r="F17" i="7"/>
  <c r="G15" i="7"/>
  <c r="F15" i="7"/>
  <c r="O29" i="7" l="1"/>
  <c r="O26" i="7"/>
  <c r="O18" i="8" s="1"/>
  <c r="O24" i="7"/>
  <c r="O17" i="8" s="1"/>
  <c r="N26" i="7"/>
  <c r="N18" i="8" s="1"/>
  <c r="N24" i="7"/>
  <c r="N17" i="8" s="1"/>
  <c r="N14" i="7"/>
  <c r="K85" i="1"/>
  <c r="M85" i="1" s="1"/>
  <c r="N85" i="1" s="1"/>
  <c r="O14" i="7"/>
  <c r="N29" i="7"/>
  <c r="M29" i="7"/>
  <c r="L29" i="7"/>
  <c r="K29" i="7"/>
  <c r="J29" i="7"/>
  <c r="I29" i="7"/>
  <c r="H29" i="7"/>
  <c r="G29" i="7"/>
  <c r="F29" i="7"/>
  <c r="M26" i="7"/>
  <c r="M18" i="8" s="1"/>
  <c r="L26" i="7"/>
  <c r="L18" i="8" s="1"/>
  <c r="I26" i="7"/>
  <c r="I18" i="8" s="1"/>
  <c r="H26" i="7"/>
  <c r="H18" i="8" s="1"/>
  <c r="G26" i="7"/>
  <c r="G18" i="8" s="1"/>
  <c r="F26" i="7"/>
  <c r="F18" i="8" s="1"/>
  <c r="M24" i="7"/>
  <c r="M17" i="8" s="1"/>
  <c r="L24" i="7"/>
  <c r="L17" i="8" s="1"/>
  <c r="K24" i="7"/>
  <c r="K17" i="8" s="1"/>
  <c r="J24" i="7"/>
  <c r="J17" i="8" s="1"/>
  <c r="I24" i="7"/>
  <c r="I17" i="8" s="1"/>
  <c r="H24" i="7"/>
  <c r="H17" i="8" s="1"/>
  <c r="G24" i="7"/>
  <c r="G17" i="8" s="1"/>
  <c r="K20" i="7"/>
  <c r="K16" i="8" s="1"/>
  <c r="I20" i="7"/>
  <c r="I16" i="8" s="1"/>
  <c r="K16" i="7"/>
  <c r="M14" i="7"/>
  <c r="L14" i="7"/>
  <c r="K14" i="7"/>
  <c r="J14" i="7"/>
  <c r="I14" i="7"/>
  <c r="H14" i="7"/>
  <c r="G14" i="7"/>
  <c r="F14" i="7"/>
  <c r="K49" i="1"/>
  <c r="M49" i="1" s="1"/>
  <c r="N49" i="1" s="1"/>
  <c r="K48" i="1"/>
  <c r="K47" i="1"/>
  <c r="M47" i="1" s="1"/>
  <c r="N47" i="1" s="1"/>
  <c r="K44" i="1"/>
  <c r="D12" i="8"/>
  <c r="K42" i="1"/>
  <c r="M42" i="1" s="1"/>
  <c r="N42" i="1" s="1"/>
  <c r="K41" i="1"/>
  <c r="D15" i="8" s="1"/>
  <c r="K39" i="1"/>
  <c r="G85" i="3"/>
  <c r="G49" i="3"/>
  <c r="I49" i="3" s="1"/>
  <c r="G48" i="3"/>
  <c r="I48" i="3" s="1"/>
  <c r="J48" i="3" s="1"/>
  <c r="K48" i="3" s="1"/>
  <c r="G47" i="3"/>
  <c r="I47" i="3" s="1"/>
  <c r="J47" i="3" s="1"/>
  <c r="K47" i="3" s="1"/>
  <c r="G46" i="3"/>
  <c r="G45" i="3"/>
  <c r="I45" i="3" s="1"/>
  <c r="J45" i="3" s="1"/>
  <c r="K45" i="3" s="1"/>
  <c r="I44" i="3"/>
  <c r="J44" i="3" s="1"/>
  <c r="K44" i="3" s="1"/>
  <c r="I43" i="3"/>
  <c r="J43" i="3" s="1"/>
  <c r="K43" i="3" s="1"/>
  <c r="I41" i="3"/>
  <c r="J41" i="3" s="1"/>
  <c r="K41" i="3" s="1"/>
  <c r="M41" i="3" s="1"/>
  <c r="N41" i="3" s="1"/>
  <c r="I22" i="3"/>
  <c r="J22" i="3" s="1"/>
  <c r="K22" i="3" s="1"/>
  <c r="I20" i="3"/>
  <c r="J20" i="3" s="1"/>
  <c r="K20" i="3" s="1"/>
  <c r="C15" i="8" s="1"/>
  <c r="I19" i="3"/>
  <c r="J19" i="3" s="1"/>
  <c r="K19" i="3" s="1"/>
  <c r="I18" i="3"/>
  <c r="J18" i="3" s="1"/>
  <c r="K18" i="3" s="1"/>
  <c r="I17" i="3"/>
  <c r="J17" i="3" s="1"/>
  <c r="K17" i="3" s="1"/>
  <c r="I16" i="3"/>
  <c r="J16" i="3" s="1"/>
  <c r="K16" i="3" s="1"/>
  <c r="M16" i="3" s="1"/>
  <c r="I15" i="3"/>
  <c r="K18" i="1"/>
  <c r="M18" i="1" s="1"/>
  <c r="N18" i="1" s="1"/>
  <c r="K17" i="1"/>
  <c r="G14" i="1"/>
  <c r="G86" i="1" s="1"/>
  <c r="K46" i="1"/>
  <c r="I46" i="3"/>
  <c r="J46" i="3" s="1"/>
  <c r="K46" i="3" s="1"/>
  <c r="I42" i="3"/>
  <c r="I21" i="3"/>
  <c r="J21" i="3" s="1"/>
  <c r="K21" i="3" s="1"/>
  <c r="K19" i="1"/>
  <c r="O20" i="7"/>
  <c r="O16" i="8" s="1"/>
  <c r="O16" i="7"/>
  <c r="N16" i="7"/>
  <c r="M20" i="7"/>
  <c r="M16" i="8" s="1"/>
  <c r="G20" i="7"/>
  <c r="G16" i="8" s="1"/>
  <c r="I85" i="3" l="1"/>
  <c r="J85" i="3"/>
  <c r="K85" i="3" s="1"/>
  <c r="M85" i="3" s="1"/>
  <c r="N85" i="3" s="1"/>
  <c r="P22" i="7"/>
  <c r="M19" i="1"/>
  <c r="N19" i="1" s="1"/>
  <c r="P23" i="7"/>
  <c r="M39" i="1"/>
  <c r="N39" i="1" s="1"/>
  <c r="R19" i="7"/>
  <c r="M46" i="1"/>
  <c r="N46" i="1" s="1"/>
  <c r="B27" i="7"/>
  <c r="B26" i="7" s="1"/>
  <c r="B18" i="8" s="1"/>
  <c r="M41" i="1"/>
  <c r="R17" i="7"/>
  <c r="M44" i="1"/>
  <c r="N44" i="1" s="1"/>
  <c r="R22" i="7"/>
  <c r="M48" i="1"/>
  <c r="N48" i="1" s="1"/>
  <c r="M17" i="1"/>
  <c r="F15" i="8"/>
  <c r="F25" i="7"/>
  <c r="F24" i="7" s="1"/>
  <c r="F17" i="8" s="1"/>
  <c r="R23" i="7"/>
  <c r="C21" i="4"/>
  <c r="M43" i="3"/>
  <c r="N43" i="3" s="1"/>
  <c r="Q17" i="7"/>
  <c r="S21" i="7"/>
  <c r="E22" i="7"/>
  <c r="S22" i="7"/>
  <c r="M44" i="3"/>
  <c r="Q18" i="7"/>
  <c r="Q19" i="8" s="1"/>
  <c r="E25" i="7"/>
  <c r="E24" i="7" s="1"/>
  <c r="E17" i="8" s="1"/>
  <c r="S25" i="7"/>
  <c r="S24" i="7" s="1"/>
  <c r="S17" i="8" s="1"/>
  <c r="S26" i="7"/>
  <c r="S18" i="8" s="1"/>
  <c r="M46" i="3"/>
  <c r="N46" i="3" s="1"/>
  <c r="Q21" i="7"/>
  <c r="J42" i="3"/>
  <c r="K42" i="3" s="1"/>
  <c r="Q30" i="7"/>
  <c r="Q29" i="7" s="1"/>
  <c r="E18" i="7"/>
  <c r="E19" i="8" s="1"/>
  <c r="S18" i="7"/>
  <c r="S19" i="8" s="1"/>
  <c r="E19" i="7"/>
  <c r="S19" i="7"/>
  <c r="E23" i="7"/>
  <c r="S23" i="7"/>
  <c r="M45" i="3"/>
  <c r="Q19" i="7"/>
  <c r="M47" i="3"/>
  <c r="N47" i="3" s="1"/>
  <c r="Q22" i="7"/>
  <c r="M48" i="3"/>
  <c r="N48" i="3" s="1"/>
  <c r="Q23" i="7"/>
  <c r="D21" i="7"/>
  <c r="R21" i="7"/>
  <c r="P21" i="7"/>
  <c r="R26" i="7"/>
  <c r="R18" i="8" s="1"/>
  <c r="R25" i="7"/>
  <c r="R24" i="7" s="1"/>
  <c r="R17" i="8" s="1"/>
  <c r="B19" i="7"/>
  <c r="P19" i="7"/>
  <c r="R30" i="7"/>
  <c r="R29" i="7" s="1"/>
  <c r="O28" i="7"/>
  <c r="O31" i="7" s="1"/>
  <c r="K28" i="7"/>
  <c r="K31" i="7" s="1"/>
  <c r="M22" i="3"/>
  <c r="N22" i="3" s="1"/>
  <c r="E27" i="7"/>
  <c r="E26" i="7" s="1"/>
  <c r="E18" i="8" s="1"/>
  <c r="C27" i="7"/>
  <c r="C25" i="4"/>
  <c r="C24" i="4" s="1"/>
  <c r="C22" i="7"/>
  <c r="N44" i="3"/>
  <c r="N45" i="3"/>
  <c r="J49" i="3"/>
  <c r="K49" i="3" s="1"/>
  <c r="G16" i="7"/>
  <c r="G28" i="7" s="1"/>
  <c r="G31" i="7" s="1"/>
  <c r="M16" i="7"/>
  <c r="K45" i="1"/>
  <c r="D22" i="7"/>
  <c r="D23" i="7"/>
  <c r="D19" i="7"/>
  <c r="K43" i="1"/>
  <c r="B17" i="4"/>
  <c r="J15" i="3"/>
  <c r="K15" i="3" s="1"/>
  <c r="E21" i="7" s="1"/>
  <c r="N20" i="7"/>
  <c r="N16" i="8" s="1"/>
  <c r="B22" i="7"/>
  <c r="L16" i="7"/>
  <c r="J20" i="7"/>
  <c r="J16" i="8" s="1"/>
  <c r="K40" i="1"/>
  <c r="M40" i="1" s="1"/>
  <c r="N40" i="1" s="1"/>
  <c r="B23" i="7"/>
  <c r="M21" i="3"/>
  <c r="N21" i="3" s="1"/>
  <c r="M20" i="3"/>
  <c r="C23" i="7"/>
  <c r="F20" i="7"/>
  <c r="F16" i="8" s="1"/>
  <c r="H20" i="7"/>
  <c r="H16" i="8" s="1"/>
  <c r="H16" i="7"/>
  <c r="J16" i="7"/>
  <c r="M19" i="3"/>
  <c r="N19" i="3" s="1"/>
  <c r="C20" i="4"/>
  <c r="B20" i="4"/>
  <c r="M18" i="3"/>
  <c r="N18" i="3" s="1"/>
  <c r="C21" i="7"/>
  <c r="C19" i="4"/>
  <c r="M17" i="3"/>
  <c r="N17" i="3" s="1"/>
  <c r="C19" i="7"/>
  <c r="N16" i="3"/>
  <c r="U14" i="8" s="1"/>
  <c r="C18" i="7"/>
  <c r="B12" i="8"/>
  <c r="T12" i="8" s="1"/>
  <c r="K16" i="1"/>
  <c r="F16" i="7"/>
  <c r="I16" i="7"/>
  <c r="G86" i="3"/>
  <c r="I14" i="3"/>
  <c r="E30" i="7" s="1"/>
  <c r="E29" i="7" s="1"/>
  <c r="I14" i="1"/>
  <c r="I86" i="1" s="1"/>
  <c r="B28" i="4" s="1"/>
  <c r="B27" i="4" s="1"/>
  <c r="N41" i="1" l="1"/>
  <c r="D14" i="8" s="1"/>
  <c r="D13" i="8"/>
  <c r="M16" i="1"/>
  <c r="P15" i="8"/>
  <c r="N20" i="3"/>
  <c r="S17" i="7"/>
  <c r="S16" i="7" s="1"/>
  <c r="U15" i="8"/>
  <c r="S20" i="7"/>
  <c r="S16" i="8" s="1"/>
  <c r="U23" i="7"/>
  <c r="U21" i="7"/>
  <c r="E20" i="7"/>
  <c r="E16" i="8" s="1"/>
  <c r="P20" i="7"/>
  <c r="P16" i="8" s="1"/>
  <c r="R20" i="7"/>
  <c r="R16" i="8" s="1"/>
  <c r="T19" i="7"/>
  <c r="T22" i="7"/>
  <c r="M15" i="3"/>
  <c r="R18" i="7"/>
  <c r="M45" i="1"/>
  <c r="N45" i="1" s="1"/>
  <c r="R15" i="7"/>
  <c r="R14" i="7" s="1"/>
  <c r="M43" i="1"/>
  <c r="N43" i="1" s="1"/>
  <c r="J28" i="7"/>
  <c r="J31" i="7" s="1"/>
  <c r="U19" i="7"/>
  <c r="N17" i="1"/>
  <c r="F13" i="8"/>
  <c r="C18" i="4"/>
  <c r="C30" i="7"/>
  <c r="U18" i="7"/>
  <c r="C19" i="8"/>
  <c r="U19" i="8" s="1"/>
  <c r="N28" i="7"/>
  <c r="N31" i="7" s="1"/>
  <c r="U22" i="7"/>
  <c r="S30" i="7"/>
  <c r="S29" i="7" s="1"/>
  <c r="M49" i="3"/>
  <c r="N49" i="3" s="1"/>
  <c r="Q25" i="7"/>
  <c r="Q24" i="7" s="1"/>
  <c r="Q17" i="8" s="1"/>
  <c r="Q26" i="7"/>
  <c r="Q18" i="8" s="1"/>
  <c r="C26" i="7"/>
  <c r="Q20" i="7"/>
  <c r="Q16" i="8" s="1"/>
  <c r="Q16" i="7"/>
  <c r="C23" i="4"/>
  <c r="C22" i="4" s="1"/>
  <c r="M42" i="3"/>
  <c r="N42" i="3" s="1"/>
  <c r="Q15" i="7"/>
  <c r="Q14" i="7" s="1"/>
  <c r="F28" i="7"/>
  <c r="F31" i="7" s="1"/>
  <c r="B18" i="7"/>
  <c r="B19" i="8" s="1"/>
  <c r="P18" i="7"/>
  <c r="P19" i="8" s="1"/>
  <c r="B25" i="7"/>
  <c r="B24" i="7" s="1"/>
  <c r="B17" i="8" s="1"/>
  <c r="P26" i="7"/>
  <c r="P18" i="8" s="1"/>
  <c r="P25" i="7"/>
  <c r="P24" i="7" s="1"/>
  <c r="P17" i="8" s="1"/>
  <c r="D20" i="7"/>
  <c r="D16" i="8" s="1"/>
  <c r="B30" i="7"/>
  <c r="P30" i="7"/>
  <c r="P29" i="7" s="1"/>
  <c r="M28" i="7"/>
  <c r="M31" i="7" s="1"/>
  <c r="H28" i="7"/>
  <c r="H31" i="7" s="1"/>
  <c r="I28" i="7"/>
  <c r="I31" i="7" s="1"/>
  <c r="C17" i="7"/>
  <c r="C16" i="7" s="1"/>
  <c r="E17" i="7"/>
  <c r="E16" i="7" s="1"/>
  <c r="D30" i="7"/>
  <c r="D29" i="7" s="1"/>
  <c r="D25" i="7"/>
  <c r="C25" i="7"/>
  <c r="D27" i="7"/>
  <c r="B25" i="4"/>
  <c r="B24" i="4" s="1"/>
  <c r="D24" i="4" s="1"/>
  <c r="D18" i="7"/>
  <c r="D19" i="8" s="1"/>
  <c r="C14" i="4"/>
  <c r="C20" i="7"/>
  <c r="B16" i="4"/>
  <c r="I86" i="3"/>
  <c r="C28" i="4" s="1"/>
  <c r="C27" i="4" s="1"/>
  <c r="D27" i="4" s="1"/>
  <c r="J14" i="3"/>
  <c r="J14" i="1"/>
  <c r="K14" i="1" s="1"/>
  <c r="B23" i="4" s="1"/>
  <c r="B22" i="4" s="1"/>
  <c r="K15" i="1"/>
  <c r="N16" i="1" l="1"/>
  <c r="P14" i="8" s="1"/>
  <c r="P13" i="8"/>
  <c r="L15" i="8"/>
  <c r="L23" i="7"/>
  <c r="B21" i="4"/>
  <c r="D22" i="4"/>
  <c r="N15" i="3"/>
  <c r="U13" i="8"/>
  <c r="U25" i="7"/>
  <c r="T27" i="7"/>
  <c r="R19" i="8"/>
  <c r="T19" i="8" s="1"/>
  <c r="V19" i="8" s="1"/>
  <c r="R16" i="7"/>
  <c r="R28" i="7" s="1"/>
  <c r="R31" i="7" s="1"/>
  <c r="U27" i="7"/>
  <c r="T25" i="7"/>
  <c r="P17" i="7"/>
  <c r="P16" i="7" s="1"/>
  <c r="M15" i="1"/>
  <c r="F14" i="8"/>
  <c r="B15" i="8"/>
  <c r="B19" i="4"/>
  <c r="B21" i="7"/>
  <c r="U20" i="7"/>
  <c r="C16" i="8"/>
  <c r="U16" i="8" s="1"/>
  <c r="U26" i="7"/>
  <c r="C18" i="8"/>
  <c r="U18" i="8" s="1"/>
  <c r="T18" i="7"/>
  <c r="U16" i="7"/>
  <c r="U17" i="7"/>
  <c r="Q28" i="7"/>
  <c r="Q31" i="7" s="1"/>
  <c r="U30" i="7"/>
  <c r="P15" i="7"/>
  <c r="P14" i="7" s="1"/>
  <c r="T30" i="7"/>
  <c r="B17" i="7"/>
  <c r="B16" i="7" s="1"/>
  <c r="D17" i="7"/>
  <c r="D16" i="7" s="1"/>
  <c r="D15" i="7"/>
  <c r="D14" i="7" s="1"/>
  <c r="J86" i="1"/>
  <c r="D24" i="7"/>
  <c r="D17" i="8" s="1"/>
  <c r="T17" i="8" s="1"/>
  <c r="C24" i="7"/>
  <c r="D26" i="7"/>
  <c r="D18" i="8" s="1"/>
  <c r="T18" i="8" s="1"/>
  <c r="B15" i="7"/>
  <c r="B12" i="4"/>
  <c r="B15" i="4"/>
  <c r="B14" i="4" s="1"/>
  <c r="C29" i="7"/>
  <c r="U29" i="7" s="1"/>
  <c r="J86" i="3"/>
  <c r="K14" i="3"/>
  <c r="S15" i="7" s="1"/>
  <c r="S14" i="7" s="1"/>
  <c r="S28" i="7" s="1"/>
  <c r="S31" i="7" s="1"/>
  <c r="B29" i="7"/>
  <c r="T29" i="7" s="1"/>
  <c r="M14" i="1"/>
  <c r="K86" i="1"/>
  <c r="T15" i="8" l="1"/>
  <c r="V15" i="8" s="1"/>
  <c r="B27" i="8" s="1"/>
  <c r="N15" i="1"/>
  <c r="L14" i="8" s="1"/>
  <c r="L13" i="8"/>
  <c r="L20" i="7"/>
  <c r="T23" i="7"/>
  <c r="B18" i="4"/>
  <c r="D18" i="4" s="1"/>
  <c r="V18" i="8"/>
  <c r="P28" i="7"/>
  <c r="P31" i="7" s="1"/>
  <c r="T21" i="7"/>
  <c r="B20" i="7"/>
  <c r="B13" i="8"/>
  <c r="U24" i="7"/>
  <c r="C17" i="8"/>
  <c r="U17" i="8" s="1"/>
  <c r="V17" i="8" s="1"/>
  <c r="T26" i="7"/>
  <c r="T24" i="7"/>
  <c r="T15" i="7"/>
  <c r="T17" i="7"/>
  <c r="E15" i="7"/>
  <c r="E14" i="7" s="1"/>
  <c r="E28" i="7" s="1"/>
  <c r="E31" i="7" s="1"/>
  <c r="D28" i="7"/>
  <c r="D31" i="7" s="1"/>
  <c r="B14" i="7"/>
  <c r="T14" i="7" s="1"/>
  <c r="C15" i="7"/>
  <c r="C12" i="4"/>
  <c r="D14" i="4"/>
  <c r="T16" i="7"/>
  <c r="K86" i="3"/>
  <c r="M14" i="3"/>
  <c r="N14" i="1"/>
  <c r="M86" i="1"/>
  <c r="B26" i="4" l="1"/>
  <c r="B29" i="4" s="1"/>
  <c r="T13" i="8"/>
  <c r="V13" i="8" s="1"/>
  <c r="L16" i="8"/>
  <c r="L28" i="7"/>
  <c r="L31" i="7" s="1"/>
  <c r="U15" i="7"/>
  <c r="T20" i="7"/>
  <c r="T31" i="7" s="1"/>
  <c r="B16" i="8"/>
  <c r="B14" i="8"/>
  <c r="T14" i="8" s="1"/>
  <c r="V14" i="8" s="1"/>
  <c r="V12" i="8"/>
  <c r="N86" i="1"/>
  <c r="B28" i="7"/>
  <c r="C14" i="7"/>
  <c r="C28" i="7" s="1"/>
  <c r="U28" i="7" s="1"/>
  <c r="D12" i="4"/>
  <c r="C26" i="4"/>
  <c r="C29" i="4" s="1"/>
  <c r="B23" i="8"/>
  <c r="B24" i="8"/>
  <c r="N14" i="3"/>
  <c r="M86" i="3"/>
  <c r="T16" i="8" l="1"/>
  <c r="V16" i="8" s="1"/>
  <c r="B22" i="8" s="1"/>
  <c r="T28" i="7"/>
  <c r="N86" i="3"/>
  <c r="D26" i="4"/>
  <c r="D29" i="4"/>
  <c r="U14" i="7"/>
  <c r="U31" i="7" s="1"/>
  <c r="B31" i="7"/>
  <c r="C31" i="7"/>
</calcChain>
</file>

<file path=xl/comments1.xml><?xml version="1.0" encoding="utf-8"?>
<comments xmlns="http://schemas.openxmlformats.org/spreadsheetml/2006/main">
  <authors>
    <author xml:space="preserve"> </author>
    <author>Meta</author>
  </authors>
  <commentList>
    <comment ref="C13" authorId="0" shapeId="0">
      <text>
        <r>
          <rPr>
            <sz val="8"/>
            <color indexed="81"/>
            <rFont val="Tahoma"/>
            <family val="2"/>
            <charset val="238"/>
          </rPr>
          <t>SS - zunanji izvajalci (stroški storitev zunaji izvajlci-splošni stroški)
ZS - (zunanji stroški)
PVN - (prispevek v naravi)</t>
        </r>
      </text>
    </comment>
    <comment ref="H13" authorId="1" shapeId="0">
      <text>
        <r>
          <rPr>
            <sz val="8"/>
            <color indexed="81"/>
            <rFont val="Tahoma"/>
            <family val="2"/>
            <charset val="238"/>
          </rPr>
          <t>9,5% DDV (8,6758%)
22% DDV (18,0328%)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  <author>Meta</author>
  </authors>
  <commentList>
    <comment ref="C13" authorId="0" shapeId="0">
      <text>
        <r>
          <rPr>
            <sz val="8"/>
            <color indexed="81"/>
            <rFont val="Tahoma"/>
            <family val="2"/>
            <charset val="238"/>
          </rPr>
          <t>SS - zunanji izvajalci (stroški storitev zunaji izvajlci-splošni stroški)
ZS - (zunanji stroški)
PVN - (prispevek v naravi)</t>
        </r>
      </text>
    </comment>
    <comment ref="H13" authorId="1" shapeId="0">
      <text>
        <r>
          <rPr>
            <sz val="8"/>
            <color indexed="81"/>
            <rFont val="Tahoma"/>
            <family val="2"/>
            <charset val="238"/>
          </rPr>
          <t>9,5% DDV (8,6758%)
22% DDV (18,0328%)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<sst xmlns="http://schemas.openxmlformats.org/spreadsheetml/2006/main" count="199" uniqueCount="84">
  <si>
    <t>SKUPAJ</t>
  </si>
  <si>
    <t>enota</t>
  </si>
  <si>
    <t>št. enot</t>
  </si>
  <si>
    <t>opombe</t>
  </si>
  <si>
    <t>nosilec stroška</t>
  </si>
  <si>
    <t xml:space="preserve">Vrsta stroška </t>
  </si>
  <si>
    <t>Partner 1</t>
  </si>
  <si>
    <t>Partner 2</t>
  </si>
  <si>
    <t>Skupaj</t>
  </si>
  <si>
    <t>Faza 1</t>
  </si>
  <si>
    <t>(EUR)</t>
  </si>
  <si>
    <t>Faza 2</t>
  </si>
  <si>
    <t>1. Stroški plač in povračil stroškov v zvezi z delom</t>
  </si>
  <si>
    <t>aktivnost operacije</t>
  </si>
  <si>
    <t>vrsta stroška</t>
  </si>
  <si>
    <t xml:space="preserve"> DDV (€)</t>
  </si>
  <si>
    <t>upravičen strošek (€)</t>
  </si>
  <si>
    <t>lastna sredstva (€)</t>
  </si>
  <si>
    <t>Vrsta stroška</t>
  </si>
  <si>
    <t xml:space="preserve">Faza1 </t>
  </si>
  <si>
    <t xml:space="preserve">Faza 2 </t>
  </si>
  <si>
    <t xml:space="preserve">Skupaj </t>
  </si>
  <si>
    <t>1.1.   Stroški dela</t>
  </si>
  <si>
    <t>Partner 3</t>
  </si>
  <si>
    <t>Partner 4</t>
  </si>
  <si>
    <t>Partner 5</t>
  </si>
  <si>
    <t xml:space="preserve">skupna vrednost        z DDV (€) </t>
  </si>
  <si>
    <t>skupna vrednost            brez DDV (€)</t>
  </si>
  <si>
    <t>cena na enoto         z DDV (€)</t>
  </si>
  <si>
    <t xml:space="preserve"> DDV    (€)</t>
  </si>
  <si>
    <t>cena na enoto             z DDV (€)</t>
  </si>
  <si>
    <t xml:space="preserve">skupna vrednost                z DDV (€) </t>
  </si>
  <si>
    <t>skupna vrednost                     brez DDV (€)</t>
  </si>
  <si>
    <t>3. Prispevek v naravi (PVN)</t>
  </si>
  <si>
    <t>2.1.   Stroški materiala</t>
  </si>
  <si>
    <t>2.2.   Stroški naložb</t>
  </si>
  <si>
    <t>2.3.   Stroški storitev</t>
  </si>
  <si>
    <t>3.1.   Lastno delo</t>
  </si>
  <si>
    <t>3.2.   Lastni material</t>
  </si>
  <si>
    <r>
      <t xml:space="preserve">2. Zunanji stroški (ZS) </t>
    </r>
    <r>
      <rPr>
        <b/>
        <sz val="10"/>
        <color indexed="62"/>
        <rFont val="Calibri"/>
        <family val="2"/>
        <charset val="238"/>
      </rPr>
      <t xml:space="preserve">(brez DDV) </t>
    </r>
  </si>
  <si>
    <t>DDV (%)</t>
  </si>
  <si>
    <t>delež sofinanciranja (%)</t>
  </si>
  <si>
    <t>vir financiranja</t>
  </si>
  <si>
    <t>Višina podpore  (v EUR)</t>
  </si>
  <si>
    <t>5. Nakup zemljišč</t>
  </si>
  <si>
    <t>5.1.   Nakup zemljišča</t>
  </si>
  <si>
    <t>6. Upravičeni stroški, skupaj (1+2+3+4+5)</t>
  </si>
  <si>
    <t>7. Neupravičeni stroški</t>
  </si>
  <si>
    <t>7.1.   Davek na dodano vrednost (DDV)</t>
  </si>
  <si>
    <t>8. Stroški nastali z izvedbo operacije, skupaj (6+7)</t>
  </si>
  <si>
    <t>5.1. Nakup zemljišča</t>
  </si>
  <si>
    <t>8. Stroški nastali z izvedbo operacije, SKUPAJ (6+7)</t>
  </si>
  <si>
    <t>Prispevek v naravi (v EUR)</t>
  </si>
  <si>
    <t>Splošni stroški (v EUR)</t>
  </si>
  <si>
    <t>Nakup zemljišča (v EUR)</t>
  </si>
  <si>
    <t>Prispevek v naravi (v %)</t>
  </si>
  <si>
    <t>Splošni stroški (v %)</t>
  </si>
  <si>
    <t>Nakup zemljišča (v %)</t>
  </si>
  <si>
    <t>Upravičeni stroški (v EUR)</t>
  </si>
  <si>
    <t>1 in 2 Faza</t>
  </si>
  <si>
    <t>-</t>
  </si>
  <si>
    <t xml:space="preserve">2. Zunanji stroški (ZS) (brez DDV) </t>
  </si>
  <si>
    <t>4.1.   Stroški storitev zunanji izvajalci</t>
  </si>
  <si>
    <t>3.3.   Zemljišče</t>
  </si>
  <si>
    <t>Stroški naložb (v EUR)</t>
  </si>
  <si>
    <t>4. Stroški storitev zunanjih izvajalcev - splošni stroški</t>
  </si>
  <si>
    <t>Celotna vrednost (v EUR)</t>
  </si>
  <si>
    <t>Partner 6</t>
  </si>
  <si>
    <t>zaprošena vrednost (€)</t>
  </si>
  <si>
    <t>PRILOGA 1: FINANČNI NAČRT OPERACIIJE PO FAZAH</t>
  </si>
  <si>
    <t>Partner 7</t>
  </si>
  <si>
    <t>Partner 8</t>
  </si>
  <si>
    <t>Vodilni partner</t>
  </si>
  <si>
    <t>Priloga 7: Finančni načrt operacije</t>
  </si>
  <si>
    <t>Lastna sredstva (v EUR)</t>
  </si>
  <si>
    <t>NAVODILO ZA IZPOLNJEVANJE:</t>
  </si>
  <si>
    <t>polja obarvana rumeno, se izpolnijo avtomatsko;</t>
  </si>
  <si>
    <t>zneski v stolpcih F, G, H, I, J, L, M morajo biti vpisani na dve decimalni mesti natančno.</t>
  </si>
  <si>
    <t xml:space="preserve"> FINANČNI NAČRT PO PARTNERJIH za OPERACIJO</t>
  </si>
  <si>
    <t xml:space="preserve"> Finančna konstrukcija operacije</t>
  </si>
  <si>
    <t>do 10 % upravičenih stroškov  I. in II. faza</t>
  </si>
  <si>
    <t>Stroški naložb</t>
  </si>
  <si>
    <t>Delež stroška naložbe glede na celotne upravičene stroške operacije</t>
  </si>
  <si>
    <t>VERZIJA 06.06.2017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</si>
</sst>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26">
    <font>
      <sz val="10"/>
      <name val="Arial CE"/>
      <charset val="238"/>
    </font>
    <font>
      <sz val="10"/>
      <name val="Arial CE"/>
      <charset val="238"/>
    </font>
    <font>
      <sz val="10"/>
      <name val="Republika"/>
      <charset val="238"/>
    </font>
    <font>
      <b/>
      <u/>
      <sz val="10"/>
      <name val="Arial CE"/>
      <charset val="238"/>
    </font>
    <font>
      <b/>
      <sz val="10"/>
      <color indexed="62"/>
      <name val="Calibri"/>
      <family val="2"/>
      <charset val="238"/>
    </font>
    <font>
      <sz val="8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3F3F76"/>
      <name val="Calibri"/>
      <family val="2"/>
      <charset val="238"/>
      <scheme val="minor"/>
    </font>
    <font>
      <b/>
      <sz val="10"/>
      <color rgb="FFFA7D00"/>
      <name val="Calibri"/>
      <family val="2"/>
      <charset val="238"/>
      <scheme val="minor"/>
    </font>
    <font>
      <b/>
      <sz val="12"/>
      <color rgb="FFFA7D00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  <font>
      <b/>
      <sz val="10"/>
      <color indexed="10"/>
      <name val="Calibri"/>
      <family val="2"/>
      <charset val="238"/>
      <scheme val="minor"/>
    </font>
    <font>
      <b/>
      <sz val="11"/>
      <color rgb="FF9C6500"/>
      <name val="Calibri"/>
      <family val="2"/>
      <charset val="238"/>
      <scheme val="minor"/>
    </font>
    <font>
      <b/>
      <sz val="12"/>
      <color rgb="FF9C6500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4"/>
      <color indexed="10"/>
      <name val="Calibri"/>
      <family val="2"/>
      <charset val="238"/>
      <scheme val="minor"/>
    </font>
    <font>
      <b/>
      <u/>
      <sz val="14"/>
      <color indexed="1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u/>
      <sz val="11"/>
      <color rgb="FFFF0000"/>
      <name val="Calibri"/>
      <family val="2"/>
      <charset val="238"/>
      <scheme val="minor"/>
    </font>
    <font>
      <b/>
      <u/>
      <sz val="10"/>
      <color rgb="FFFF0000"/>
      <name val="Arial CE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2F2F2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theme="3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theme="3"/>
      </right>
      <top style="thin">
        <color rgb="FF7F7F7F"/>
      </top>
      <bottom/>
      <diagonal/>
    </border>
    <border>
      <left style="medium">
        <color theme="3"/>
      </left>
      <right style="medium">
        <color theme="3"/>
      </right>
      <top/>
      <bottom style="thin">
        <color rgb="FF7F7F7F"/>
      </bottom>
      <diagonal/>
    </border>
    <border>
      <left style="medium">
        <color theme="3"/>
      </left>
      <right style="medium">
        <color theme="3"/>
      </right>
      <top style="thin">
        <color rgb="FF7F7F7F"/>
      </top>
      <bottom style="thin">
        <color rgb="FF7F7F7F"/>
      </bottom>
      <diagonal/>
    </border>
    <border>
      <left style="medium">
        <color theme="3"/>
      </left>
      <right style="medium">
        <color theme="3"/>
      </right>
      <top style="thin">
        <color rgb="FF7F7F7F"/>
      </top>
      <bottom style="thin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thin">
        <color rgb="FF7F7F7F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 style="thin">
        <color rgb="FF7F7F7F"/>
      </top>
      <bottom style="medium">
        <color theme="3"/>
      </bottom>
      <diagonal/>
    </border>
    <border>
      <left style="medium">
        <color theme="3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theme="3"/>
      </left>
      <right style="thin">
        <color rgb="FF7F7F7F"/>
      </right>
      <top style="thin">
        <color rgb="FF7F7F7F"/>
      </top>
      <bottom/>
      <diagonal/>
    </border>
    <border>
      <left style="medium">
        <color theme="3"/>
      </left>
      <right style="medium">
        <color theme="3"/>
      </right>
      <top style="thin">
        <color rgb="FF7F7F7F"/>
      </top>
      <bottom/>
      <diagonal/>
    </border>
    <border>
      <left style="medium">
        <color theme="3"/>
      </left>
      <right style="thin">
        <color rgb="FF7F7F7F"/>
      </right>
      <top style="medium">
        <color theme="3"/>
      </top>
      <bottom style="thin">
        <color rgb="FF7F7F7F"/>
      </bottom>
      <diagonal/>
    </border>
    <border>
      <left style="thin">
        <color rgb="FF7F7F7F"/>
      </left>
      <right style="medium">
        <color theme="3"/>
      </right>
      <top style="medium">
        <color theme="3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medium">
        <color indexed="64"/>
      </left>
      <right style="medium">
        <color theme="3"/>
      </right>
      <top style="medium">
        <color theme="3"/>
      </top>
      <bottom style="thin">
        <color theme="3"/>
      </bottom>
      <diagonal/>
    </border>
    <border>
      <left style="medium">
        <color indexed="64"/>
      </left>
      <right style="medium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theme="3"/>
      </right>
      <top/>
      <bottom style="thin">
        <color theme="3"/>
      </bottom>
      <diagonal/>
    </border>
    <border>
      <left style="medium">
        <color indexed="64"/>
      </left>
      <right style="medium">
        <color theme="3"/>
      </right>
      <top style="thin">
        <color theme="3"/>
      </top>
      <bottom style="medium">
        <color theme="3"/>
      </bottom>
      <diagonal/>
    </border>
    <border>
      <left/>
      <right/>
      <top style="medium">
        <color theme="3"/>
      </top>
      <bottom/>
      <diagonal/>
    </border>
    <border>
      <left style="medium">
        <color theme="3" tint="-0.249977111117893"/>
      </left>
      <right style="medium">
        <color theme="4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thin">
        <color rgb="FF7F7F7F"/>
      </left>
      <right style="medium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medium">
        <color indexed="64"/>
      </left>
      <right/>
      <top style="medium">
        <color indexed="64"/>
      </top>
      <bottom style="medium">
        <color theme="3"/>
      </bottom>
      <diagonal/>
    </border>
    <border>
      <left/>
      <right/>
      <top style="medium">
        <color indexed="64"/>
      </top>
      <bottom style="medium">
        <color theme="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theme="3"/>
      </bottom>
      <diagonal/>
    </border>
    <border>
      <left style="medium">
        <color indexed="64"/>
      </left>
      <right/>
      <top style="medium">
        <color theme="3"/>
      </top>
      <bottom style="thin">
        <color rgb="FF7F7F7F"/>
      </bottom>
      <diagonal/>
    </border>
    <border>
      <left style="medium">
        <color indexed="64"/>
      </left>
      <right/>
      <top style="thin">
        <color rgb="FF7F7F7F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thin">
        <color rgb="FF7F7F7F"/>
      </bottom>
      <diagonal/>
    </border>
    <border>
      <left style="medium">
        <color theme="3"/>
      </left>
      <right/>
      <top style="thin">
        <color rgb="FF7F7F7F"/>
      </top>
      <bottom style="thin">
        <color rgb="FF7F7F7F"/>
      </bottom>
      <diagonal/>
    </border>
    <border>
      <left style="medium">
        <color theme="3"/>
      </left>
      <right/>
      <top style="thin">
        <color rgb="FF7F7F7F"/>
      </top>
      <bottom/>
      <diagonal/>
    </border>
    <border>
      <left/>
      <right style="medium">
        <color theme="3"/>
      </right>
      <top style="medium">
        <color theme="3"/>
      </top>
      <bottom style="thin">
        <color rgb="FF7F7F7F"/>
      </bottom>
      <diagonal/>
    </border>
    <border>
      <left/>
      <right style="thin">
        <color rgb="FF7F7F7F"/>
      </right>
      <top style="medium">
        <color theme="3"/>
      </top>
      <bottom style="thin">
        <color rgb="FF7F7F7F"/>
      </bottom>
      <diagonal/>
    </border>
    <border>
      <left style="medium">
        <color theme="3"/>
      </left>
      <right style="thin">
        <color rgb="FF7F7F7F"/>
      </right>
      <top style="medium">
        <color theme="3"/>
      </top>
      <bottom/>
      <diagonal/>
    </border>
    <border>
      <left style="thin">
        <color rgb="FF7F7F7F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thin">
        <color theme="3"/>
      </bottom>
      <diagonal/>
    </border>
    <border>
      <left style="medium">
        <color theme="3"/>
      </left>
      <right/>
      <top style="thin">
        <color theme="3"/>
      </top>
      <bottom style="thin">
        <color theme="3"/>
      </bottom>
      <diagonal/>
    </border>
    <border>
      <left style="medium">
        <color theme="3"/>
      </left>
      <right/>
      <top/>
      <bottom style="thin">
        <color theme="3"/>
      </bottom>
      <diagonal/>
    </border>
    <border>
      <left style="medium">
        <color indexed="64"/>
      </left>
      <right/>
      <top/>
      <bottom style="thin">
        <color theme="3"/>
      </bottom>
      <diagonal/>
    </border>
    <border>
      <left style="medium">
        <color theme="3"/>
      </left>
      <right/>
      <top style="thin">
        <color theme="3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medium">
        <color theme="3"/>
      </top>
      <bottom/>
      <diagonal/>
    </border>
    <border>
      <left style="medium">
        <color theme="3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/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indexed="64"/>
      </left>
      <right style="thin">
        <color rgb="FF7F7F7F"/>
      </right>
      <top/>
      <bottom style="medium">
        <color indexed="64"/>
      </bottom>
      <diagonal/>
    </border>
    <border>
      <left style="thin">
        <color rgb="FF7F7F7F"/>
      </left>
      <right style="medium">
        <color theme="3"/>
      </right>
      <top/>
      <bottom style="medium">
        <color indexed="64"/>
      </bottom>
      <diagonal/>
    </border>
    <border>
      <left style="medium">
        <color theme="3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theme="3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/>
      <bottom style="thin">
        <color theme="3"/>
      </bottom>
      <diagonal/>
    </border>
    <border>
      <left style="medium">
        <color indexed="64"/>
      </left>
      <right style="medium">
        <color indexed="64"/>
      </right>
      <top/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theme="3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/>
      <diagonal/>
    </border>
    <border>
      <left style="medium">
        <color indexed="64"/>
      </left>
      <right style="medium">
        <color indexed="64"/>
      </right>
      <top style="medium">
        <color theme="4" tint="-0.249977111117893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theme="3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/>
      <diagonal/>
    </border>
    <border>
      <left style="thin">
        <color rgb="FF7F7F7F"/>
      </left>
      <right style="medium">
        <color theme="3"/>
      </right>
      <top style="medium">
        <color indexed="64"/>
      </top>
      <bottom/>
      <diagonal/>
    </border>
    <border>
      <left style="medium">
        <color theme="3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7" fillId="5" borderId="0" applyNumberFormat="0" applyBorder="0" applyAlignment="0" applyProtection="0"/>
    <xf numFmtId="9" fontId="1" fillId="0" borderId="0" applyFont="0" applyFill="0" applyBorder="0" applyAlignment="0" applyProtection="0"/>
    <xf numFmtId="0" fontId="8" fillId="4" borderId="6" applyNumberFormat="0" applyAlignment="0" applyProtection="0"/>
    <xf numFmtId="0" fontId="9" fillId="6" borderId="6" applyNumberFormat="0" applyAlignment="0" applyProtection="0"/>
  </cellStyleXfs>
  <cellXfs count="210">
    <xf numFmtId="0" fontId="0" fillId="0" borderId="0" xfId="0"/>
    <xf numFmtId="0" fontId="11" fillId="0" borderId="0" xfId="0" applyFont="1"/>
    <xf numFmtId="0" fontId="12" fillId="0" borderId="0" xfId="0" applyFont="1"/>
    <xf numFmtId="0" fontId="13" fillId="6" borderId="7" xfId="4" applyFont="1" applyBorder="1" applyAlignment="1">
      <alignment horizontal="center" vertical="top" wrapText="1"/>
    </xf>
    <xf numFmtId="0" fontId="13" fillId="6" borderId="8" xfId="4" applyFont="1" applyBorder="1" applyAlignment="1">
      <alignment horizontal="center" vertical="top" wrapText="1"/>
    </xf>
    <xf numFmtId="4" fontId="8" fillId="4" borderId="9" xfId="3" applyNumberFormat="1" applyBorder="1" applyAlignment="1">
      <alignment horizontal="center" wrapText="1"/>
    </xf>
    <xf numFmtId="4" fontId="8" fillId="4" borderId="10" xfId="3" applyNumberFormat="1" applyBorder="1" applyAlignment="1">
      <alignment horizontal="center" wrapText="1"/>
    </xf>
    <xf numFmtId="4" fontId="12" fillId="7" borderId="11" xfId="0" applyNumberFormat="1" applyFont="1" applyFill="1" applyBorder="1" applyAlignment="1">
      <alignment horizontal="center" wrapText="1"/>
    </xf>
    <xf numFmtId="4" fontId="8" fillId="4" borderId="12" xfId="3" applyNumberFormat="1" applyBorder="1" applyAlignment="1">
      <alignment horizontal="center" wrapText="1"/>
    </xf>
    <xf numFmtId="4" fontId="8" fillId="4" borderId="13" xfId="3" applyNumberFormat="1" applyBorder="1" applyAlignment="1">
      <alignment horizontal="center" wrapText="1"/>
    </xf>
    <xf numFmtId="0" fontId="13" fillId="6" borderId="12" xfId="4" applyFont="1" applyBorder="1" applyAlignment="1">
      <alignment horizontal="center" wrapText="1"/>
    </xf>
    <xf numFmtId="0" fontId="13" fillId="6" borderId="14" xfId="4" applyFont="1" applyBorder="1" applyAlignment="1">
      <alignment horizontal="center" wrapText="1"/>
    </xf>
    <xf numFmtId="0" fontId="13" fillId="6" borderId="15" xfId="4" applyFont="1" applyBorder="1" applyAlignment="1">
      <alignment horizontal="center" vertical="top" wrapText="1"/>
    </xf>
    <xf numFmtId="0" fontId="13" fillId="6" borderId="16" xfId="4" applyFont="1" applyBorder="1" applyAlignment="1">
      <alignment horizontal="center" vertical="top" wrapText="1"/>
    </xf>
    <xf numFmtId="4" fontId="11" fillId="0" borderId="0" xfId="0" applyNumberFormat="1" applyFont="1"/>
    <xf numFmtId="4" fontId="12" fillId="7" borderId="17" xfId="0" applyNumberFormat="1" applyFont="1" applyFill="1" applyBorder="1" applyAlignment="1">
      <alignment horizontal="center" wrapText="1"/>
    </xf>
    <xf numFmtId="0" fontId="13" fillId="6" borderId="13" xfId="4" applyFont="1" applyBorder="1" applyAlignment="1">
      <alignment wrapText="1"/>
    </xf>
    <xf numFmtId="0" fontId="11" fillId="0" borderId="0" xfId="0" applyFont="1" applyBorder="1"/>
    <xf numFmtId="0" fontId="13" fillId="6" borderId="20" xfId="4" applyFont="1" applyBorder="1" applyAlignment="1">
      <alignment horizontal="center" vertical="top" wrapText="1"/>
    </xf>
    <xf numFmtId="0" fontId="13" fillId="6" borderId="21" xfId="4" applyFont="1" applyBorder="1" applyAlignment="1">
      <alignment horizontal="center" vertical="top" wrapText="1"/>
    </xf>
    <xf numFmtId="4" fontId="0" fillId="0" borderId="0" xfId="0" applyNumberFormat="1"/>
    <xf numFmtId="0" fontId="13" fillId="6" borderId="22" xfId="4" applyFont="1" applyBorder="1" applyAlignment="1">
      <alignment wrapText="1"/>
    </xf>
    <xf numFmtId="0" fontId="9" fillId="6" borderId="23" xfId="4" applyBorder="1" applyAlignment="1">
      <alignment wrapText="1"/>
    </xf>
    <xf numFmtId="0" fontId="13" fillId="6" borderId="24" xfId="4" applyFont="1" applyBorder="1" applyAlignment="1">
      <alignment wrapText="1"/>
    </xf>
    <xf numFmtId="0" fontId="9" fillId="6" borderId="24" xfId="4" applyBorder="1" applyAlignment="1">
      <alignment wrapText="1"/>
    </xf>
    <xf numFmtId="0" fontId="13" fillId="6" borderId="25" xfId="4" applyFont="1" applyBorder="1" applyAlignment="1">
      <alignment wrapText="1"/>
    </xf>
    <xf numFmtId="0" fontId="9" fillId="6" borderId="25" xfId="4" applyFont="1" applyBorder="1" applyAlignment="1">
      <alignment wrapText="1"/>
    </xf>
    <xf numFmtId="0" fontId="9" fillId="6" borderId="25" xfId="4" applyBorder="1" applyAlignment="1">
      <alignment wrapText="1"/>
    </xf>
    <xf numFmtId="0" fontId="13" fillId="6" borderId="23" xfId="4" applyFont="1" applyBorder="1" applyAlignment="1">
      <alignment wrapText="1"/>
    </xf>
    <xf numFmtId="0" fontId="9" fillId="6" borderId="26" xfId="4" applyBorder="1" applyAlignment="1">
      <alignment wrapText="1"/>
    </xf>
    <xf numFmtId="0" fontId="11" fillId="0" borderId="0" xfId="0" applyFont="1" applyFill="1"/>
    <xf numFmtId="0" fontId="11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Protection="1">
      <protection locked="0"/>
    </xf>
    <xf numFmtId="0" fontId="11" fillId="0" borderId="1" xfId="0" applyFont="1" applyBorder="1" applyProtection="1">
      <protection locked="0"/>
    </xf>
    <xf numFmtId="4" fontId="11" fillId="0" borderId="1" xfId="0" applyNumberFormat="1" applyFont="1" applyBorder="1" applyProtection="1">
      <protection locked="0"/>
    </xf>
    <xf numFmtId="164" fontId="11" fillId="7" borderId="1" xfId="2" applyNumberFormat="1" applyFont="1" applyFill="1" applyBorder="1" applyProtection="1">
      <protection locked="0"/>
    </xf>
    <xf numFmtId="0" fontId="11" fillId="0" borderId="1" xfId="2" applyNumberFormat="1" applyFont="1" applyBorder="1" applyAlignment="1" applyProtection="1">
      <alignment horizontal="center"/>
      <protection locked="0"/>
    </xf>
    <xf numFmtId="0" fontId="11" fillId="0" borderId="1" xfId="0" applyFont="1" applyFill="1" applyBorder="1" applyProtection="1">
      <protection locked="0"/>
    </xf>
    <xf numFmtId="0" fontId="11" fillId="0" borderId="2" xfId="0" applyFont="1" applyFill="1" applyBorder="1" applyAlignment="1" applyProtection="1">
      <alignment horizontal="left" vertical="center"/>
      <protection locked="0"/>
    </xf>
    <xf numFmtId="49" fontId="11" fillId="0" borderId="1" xfId="0" applyNumberFormat="1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wrapText="1"/>
      <protection locked="0"/>
    </xf>
    <xf numFmtId="0" fontId="11" fillId="0" borderId="1" xfId="0" applyNumberFormat="1" applyFont="1" applyBorder="1" applyAlignment="1" applyProtection="1">
      <alignment horizontal="center"/>
      <protection locked="0"/>
    </xf>
    <xf numFmtId="1" fontId="11" fillId="0" borderId="1" xfId="0" applyNumberFormat="1" applyFont="1" applyBorder="1" applyAlignment="1" applyProtection="1">
      <alignment horizontal="center"/>
      <protection locked="0"/>
    </xf>
    <xf numFmtId="0" fontId="11" fillId="0" borderId="2" xfId="0" applyFont="1" applyFill="1" applyBorder="1" applyAlignment="1" applyProtection="1">
      <alignment wrapText="1"/>
      <protection locked="0"/>
    </xf>
    <xf numFmtId="0" fontId="11" fillId="0" borderId="1" xfId="0" applyFont="1" applyBorder="1" applyAlignment="1" applyProtection="1">
      <alignment horizontal="justify" wrapText="1"/>
      <protection locked="0"/>
    </xf>
    <xf numFmtId="0" fontId="0" fillId="0" borderId="0" xfId="0" applyProtection="1"/>
    <xf numFmtId="9" fontId="0" fillId="0" borderId="0" xfId="0" applyNumberFormat="1" applyProtection="1"/>
    <xf numFmtId="0" fontId="3" fillId="0" borderId="0" xfId="0" applyFont="1" applyProtection="1"/>
    <xf numFmtId="164" fontId="23" fillId="0" borderId="0" xfId="0" applyNumberFormat="1" applyFont="1" applyProtection="1"/>
    <xf numFmtId="0" fontId="13" fillId="6" borderId="6" xfId="4" applyFont="1" applyAlignment="1" applyProtection="1">
      <alignment horizontal="center" vertical="center" wrapText="1"/>
    </xf>
    <xf numFmtId="4" fontId="13" fillId="6" borderId="32" xfId="4" applyNumberFormat="1" applyFont="1" applyBorder="1" applyAlignment="1" applyProtection="1">
      <alignment horizontal="center" vertical="center" wrapText="1"/>
    </xf>
    <xf numFmtId="4" fontId="13" fillId="6" borderId="6" xfId="4" applyNumberFormat="1" applyFont="1" applyAlignment="1" applyProtection="1">
      <alignment horizontal="center" vertical="center" wrapText="1"/>
    </xf>
    <xf numFmtId="4" fontId="13" fillId="6" borderId="6" xfId="4" applyNumberFormat="1" applyFont="1" applyAlignment="1" applyProtection="1">
      <alignment horizontal="center" vertical="center"/>
    </xf>
    <xf numFmtId="0" fontId="0" fillId="0" borderId="0" xfId="0" applyAlignment="1" applyProtection="1">
      <alignment wrapText="1"/>
    </xf>
    <xf numFmtId="0" fontId="15" fillId="4" borderId="6" xfId="3" applyFont="1" applyAlignment="1" applyProtection="1">
      <alignment horizontal="right" vertical="center"/>
    </xf>
    <xf numFmtId="4" fontId="15" fillId="4" borderId="6" xfId="3" applyNumberFormat="1" applyFont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4" fontId="11" fillId="2" borderId="1" xfId="0" applyNumberFormat="1" applyFont="1" applyFill="1" applyBorder="1" applyProtection="1"/>
    <xf numFmtId="4" fontId="11" fillId="9" borderId="1" xfId="0" applyNumberFormat="1" applyFont="1" applyFill="1" applyBorder="1" applyProtection="1"/>
    <xf numFmtId="0" fontId="11" fillId="0" borderId="0" xfId="0" applyFont="1" applyProtection="1"/>
    <xf numFmtId="0" fontId="16" fillId="0" borderId="0" xfId="0" applyFont="1" applyProtection="1"/>
    <xf numFmtId="0" fontId="15" fillId="4" borderId="6" xfId="3" applyFont="1" applyAlignment="1" applyProtection="1">
      <alignment vertical="center"/>
    </xf>
    <xf numFmtId="0" fontId="15" fillId="4" borderId="6" xfId="3" applyFont="1" applyProtection="1"/>
    <xf numFmtId="0" fontId="8" fillId="4" borderId="6" xfId="3" applyFont="1" applyAlignment="1" applyProtection="1">
      <alignment horizontal="right" vertical="center"/>
    </xf>
    <xf numFmtId="4" fontId="0" fillId="0" borderId="0" xfId="0" applyNumberFormat="1" applyProtection="1"/>
    <xf numFmtId="0" fontId="10" fillId="10" borderId="30" xfId="1" applyFont="1" applyFill="1" applyBorder="1" applyAlignment="1" applyProtection="1">
      <alignment horizontal="left" vertical="center" wrapText="1"/>
    </xf>
    <xf numFmtId="0" fontId="10" fillId="10" borderId="31" xfId="1" applyFont="1" applyFill="1" applyBorder="1" applyAlignment="1" applyProtection="1">
      <alignment horizontal="left" vertical="center" wrapText="1"/>
    </xf>
    <xf numFmtId="0" fontId="13" fillId="10" borderId="50" xfId="4" applyFont="1" applyFill="1" applyBorder="1" applyAlignment="1">
      <alignment shrinkToFit="1"/>
    </xf>
    <xf numFmtId="0" fontId="9" fillId="10" borderId="51" xfId="4" applyFill="1" applyBorder="1" applyAlignment="1">
      <alignment shrinkToFit="1"/>
    </xf>
    <xf numFmtId="0" fontId="13" fillId="10" borderId="43" xfId="4" applyFont="1" applyFill="1" applyBorder="1" applyAlignment="1">
      <alignment shrinkToFit="1"/>
    </xf>
    <xf numFmtId="0" fontId="9" fillId="10" borderId="52" xfId="4" applyFont="1" applyFill="1" applyBorder="1" applyAlignment="1">
      <alignment shrinkToFit="1"/>
    </xf>
    <xf numFmtId="0" fontId="13" fillId="10" borderId="52" xfId="4" applyFont="1" applyFill="1" applyBorder="1" applyAlignment="1">
      <alignment shrinkToFit="1"/>
    </xf>
    <xf numFmtId="0" fontId="9" fillId="10" borderId="53" xfId="4" applyFont="1" applyFill="1" applyBorder="1" applyAlignment="1">
      <alignment shrinkToFit="1"/>
    </xf>
    <xf numFmtId="0" fontId="9" fillId="10" borderId="52" xfId="4" applyFill="1" applyBorder="1" applyAlignment="1">
      <alignment shrinkToFit="1"/>
    </xf>
    <xf numFmtId="0" fontId="13" fillId="10" borderId="51" xfId="4" applyFont="1" applyFill="1" applyBorder="1" applyAlignment="1">
      <alignment shrinkToFit="1"/>
    </xf>
    <xf numFmtId="0" fontId="9" fillId="10" borderId="54" xfId="4" applyFill="1" applyBorder="1" applyAlignment="1">
      <alignment shrinkToFit="1"/>
    </xf>
    <xf numFmtId="0" fontId="13" fillId="10" borderId="49" xfId="4" applyFont="1" applyFill="1" applyBorder="1" applyAlignment="1">
      <alignment shrinkToFit="1"/>
    </xf>
    <xf numFmtId="4" fontId="14" fillId="11" borderId="56" xfId="3" applyNumberFormat="1" applyFont="1" applyFill="1" applyBorder="1" applyAlignment="1">
      <alignment horizontal="right" shrinkToFit="1"/>
    </xf>
    <xf numFmtId="4" fontId="14" fillId="11" borderId="57" xfId="3" applyNumberFormat="1" applyFont="1" applyFill="1" applyBorder="1" applyAlignment="1">
      <alignment horizontal="right" shrinkToFit="1"/>
    </xf>
    <xf numFmtId="4" fontId="8" fillId="4" borderId="56" xfId="3" applyNumberFormat="1" applyBorder="1" applyAlignment="1">
      <alignment horizontal="right" shrinkToFit="1"/>
    </xf>
    <xf numFmtId="4" fontId="8" fillId="4" borderId="57" xfId="3" applyNumberFormat="1" applyBorder="1" applyAlignment="1">
      <alignment horizontal="right" shrinkToFit="1"/>
    </xf>
    <xf numFmtId="4" fontId="11" fillId="8" borderId="58" xfId="0" applyNumberFormat="1" applyFont="1" applyFill="1" applyBorder="1" applyAlignment="1">
      <alignment horizontal="right" shrinkToFit="1"/>
    </xf>
    <xf numFmtId="4" fontId="11" fillId="8" borderId="59" xfId="0" applyNumberFormat="1" applyFont="1" applyFill="1" applyBorder="1" applyAlignment="1">
      <alignment horizontal="right" shrinkToFit="1"/>
    </xf>
    <xf numFmtId="4" fontId="11" fillId="0" borderId="58" xfId="0" applyNumberFormat="1" applyFont="1" applyFill="1" applyBorder="1" applyAlignment="1">
      <alignment horizontal="right" shrinkToFit="1"/>
    </xf>
    <xf numFmtId="4" fontId="11" fillId="0" borderId="59" xfId="0" applyNumberFormat="1" applyFont="1" applyFill="1" applyBorder="1" applyAlignment="1">
      <alignment horizontal="right" shrinkToFit="1"/>
    </xf>
    <xf numFmtId="4" fontId="8" fillId="4" borderId="58" xfId="3" applyNumberFormat="1" applyBorder="1" applyAlignment="1">
      <alignment horizontal="right" shrinkToFit="1"/>
    </xf>
    <xf numFmtId="4" fontId="8" fillId="4" borderId="59" xfId="3" applyNumberFormat="1" applyBorder="1" applyAlignment="1">
      <alignment horizontal="right" shrinkToFit="1"/>
    </xf>
    <xf numFmtId="4" fontId="14" fillId="11" borderId="58" xfId="3" applyNumberFormat="1" applyFont="1" applyFill="1" applyBorder="1" applyAlignment="1">
      <alignment horizontal="right" shrinkToFit="1"/>
    </xf>
    <xf numFmtId="4" fontId="14" fillId="11" borderId="59" xfId="3" applyNumberFormat="1" applyFont="1" applyFill="1" applyBorder="1" applyAlignment="1">
      <alignment horizontal="right" shrinkToFit="1"/>
    </xf>
    <xf numFmtId="4" fontId="8" fillId="11" borderId="58" xfId="3" applyNumberFormat="1" applyFill="1" applyBorder="1" applyAlignment="1">
      <alignment horizontal="right" shrinkToFit="1"/>
    </xf>
    <xf numFmtId="4" fontId="8" fillId="11" borderId="59" xfId="3" applyNumberFormat="1" applyFill="1" applyBorder="1" applyAlignment="1">
      <alignment horizontal="right" shrinkToFit="1"/>
    </xf>
    <xf numFmtId="4" fontId="8" fillId="0" borderId="58" xfId="3" applyNumberFormat="1" applyFill="1" applyBorder="1" applyAlignment="1">
      <alignment horizontal="right" shrinkToFit="1"/>
    </xf>
    <xf numFmtId="4" fontId="8" fillId="0" borderId="59" xfId="3" applyNumberFormat="1" applyFill="1" applyBorder="1" applyAlignment="1">
      <alignment horizontal="right" shrinkToFit="1"/>
    </xf>
    <xf numFmtId="4" fontId="14" fillId="4" borderId="58" xfId="3" applyNumberFormat="1" applyFont="1" applyBorder="1" applyAlignment="1">
      <alignment horizontal="right" shrinkToFit="1"/>
    </xf>
    <xf numFmtId="4" fontId="14" fillId="4" borderId="59" xfId="3" applyNumberFormat="1" applyFont="1" applyBorder="1" applyAlignment="1">
      <alignment horizontal="right" shrinkToFit="1"/>
    </xf>
    <xf numFmtId="4" fontId="8" fillId="11" borderId="60" xfId="3" applyNumberFormat="1" applyFill="1" applyBorder="1" applyAlignment="1">
      <alignment horizontal="right" shrinkToFit="1"/>
    </xf>
    <xf numFmtId="4" fontId="8" fillId="11" borderId="61" xfId="3" applyNumberFormat="1" applyFill="1" applyBorder="1" applyAlignment="1">
      <alignment horizontal="right" shrinkToFit="1"/>
    </xf>
    <xf numFmtId="0" fontId="8" fillId="4" borderId="71" xfId="3" applyBorder="1" applyAlignment="1">
      <alignment horizontal="center" vertical="center" shrinkToFit="1"/>
    </xf>
    <xf numFmtId="0" fontId="13" fillId="6" borderId="64" xfId="4" applyFont="1" applyBorder="1" applyAlignment="1">
      <alignment horizontal="center" vertical="top" shrinkToFit="1"/>
    </xf>
    <xf numFmtId="0" fontId="13" fillId="6" borderId="48" xfId="4" applyFont="1" applyBorder="1" applyAlignment="1">
      <alignment horizontal="center" vertical="top" shrinkToFit="1"/>
    </xf>
    <xf numFmtId="0" fontId="13" fillId="6" borderId="47" xfId="4" applyFont="1" applyBorder="1" applyAlignment="1">
      <alignment horizontal="center" vertical="top" shrinkToFit="1"/>
    </xf>
    <xf numFmtId="0" fontId="13" fillId="6" borderId="66" xfId="4" applyFont="1" applyBorder="1" applyAlignment="1">
      <alignment horizontal="center" vertical="top" shrinkToFit="1"/>
    </xf>
    <xf numFmtId="0" fontId="8" fillId="4" borderId="88" xfId="3" applyBorder="1" applyAlignment="1">
      <alignment horizontal="center" vertical="top" shrinkToFit="1"/>
    </xf>
    <xf numFmtId="0" fontId="8" fillId="4" borderId="89" xfId="3" applyBorder="1" applyAlignment="1">
      <alignment horizontal="center" vertical="top" shrinkToFit="1"/>
    </xf>
    <xf numFmtId="0" fontId="8" fillId="4" borderId="90" xfId="3" applyBorder="1" applyAlignment="1">
      <alignment horizontal="center" shrinkToFit="1"/>
    </xf>
    <xf numFmtId="0" fontId="9" fillId="6" borderId="79" xfId="4" applyBorder="1" applyAlignment="1">
      <alignment horizontal="left" vertical="center" shrinkToFit="1"/>
    </xf>
    <xf numFmtId="4" fontId="12" fillId="0" borderId="75" xfId="4" applyNumberFormat="1" applyFont="1" applyFill="1" applyBorder="1" applyAlignment="1">
      <alignment shrinkToFit="1"/>
    </xf>
    <xf numFmtId="4" fontId="12" fillId="0" borderId="57" xfId="4" applyNumberFormat="1" applyFont="1" applyFill="1" applyBorder="1" applyAlignment="1">
      <alignment shrinkToFit="1"/>
    </xf>
    <xf numFmtId="4" fontId="12" fillId="0" borderId="56" xfId="4" applyNumberFormat="1" applyFont="1" applyFill="1" applyBorder="1" applyAlignment="1">
      <alignment shrinkToFit="1"/>
    </xf>
    <xf numFmtId="4" fontId="12" fillId="7" borderId="56" xfId="4" applyNumberFormat="1" applyFont="1" applyFill="1" applyBorder="1" applyAlignment="1">
      <alignment shrinkToFit="1"/>
    </xf>
    <xf numFmtId="4" fontId="12" fillId="7" borderId="57" xfId="4" applyNumberFormat="1" applyFont="1" applyFill="1" applyBorder="1" applyAlignment="1">
      <alignment shrinkToFit="1"/>
    </xf>
    <xf numFmtId="4" fontId="12" fillId="7" borderId="85" xfId="4" applyNumberFormat="1" applyFont="1" applyFill="1" applyBorder="1" applyAlignment="1">
      <alignment shrinkToFit="1"/>
    </xf>
    <xf numFmtId="4" fontId="8" fillId="4" borderId="56" xfId="3" applyNumberFormat="1" applyBorder="1" applyAlignment="1">
      <alignment horizontal="right" vertical="top" shrinkToFit="1"/>
    </xf>
    <xf numFmtId="4" fontId="8" fillId="4" borderId="91" xfId="3" applyNumberFormat="1" applyBorder="1" applyAlignment="1">
      <alignment horizontal="right" vertical="top" shrinkToFit="1"/>
    </xf>
    <xf numFmtId="0" fontId="9" fillId="6" borderId="80" xfId="4" applyBorder="1" applyAlignment="1">
      <alignment shrinkToFit="1"/>
    </xf>
    <xf numFmtId="4" fontId="12" fillId="0" borderId="5" xfId="4" applyNumberFormat="1" applyFont="1" applyFill="1" applyBorder="1" applyAlignment="1">
      <alignment shrinkToFit="1"/>
    </xf>
    <xf numFmtId="4" fontId="12" fillId="0" borderId="59" xfId="4" applyNumberFormat="1" applyFont="1" applyFill="1" applyBorder="1" applyAlignment="1">
      <alignment shrinkToFit="1"/>
    </xf>
    <xf numFmtId="4" fontId="12" fillId="0" borderId="58" xfId="4" applyNumberFormat="1" applyFont="1" applyFill="1" applyBorder="1" applyAlignment="1">
      <alignment shrinkToFit="1"/>
    </xf>
    <xf numFmtId="4" fontId="12" fillId="7" borderId="58" xfId="4" applyNumberFormat="1" applyFont="1" applyFill="1" applyBorder="1" applyAlignment="1">
      <alignment shrinkToFit="1"/>
    </xf>
    <xf numFmtId="4" fontId="12" fillId="7" borderId="59" xfId="4" applyNumberFormat="1" applyFont="1" applyFill="1" applyBorder="1" applyAlignment="1">
      <alignment shrinkToFit="1"/>
    </xf>
    <xf numFmtId="4" fontId="12" fillId="7" borderId="3" xfId="4" applyNumberFormat="1" applyFont="1" applyFill="1" applyBorder="1" applyAlignment="1">
      <alignment shrinkToFit="1"/>
    </xf>
    <xf numFmtId="4" fontId="8" fillId="4" borderId="58" xfId="3" applyNumberFormat="1" applyBorder="1" applyAlignment="1">
      <alignment horizontal="right" vertical="top" shrinkToFit="1"/>
    </xf>
    <xf numFmtId="4" fontId="8" fillId="4" borderId="1" xfId="3" applyNumberFormat="1" applyBorder="1" applyAlignment="1">
      <alignment horizontal="right" vertical="top" shrinkToFit="1"/>
    </xf>
    <xf numFmtId="0" fontId="9" fillId="6" borderId="81" xfId="4" applyBorder="1" applyAlignment="1">
      <alignment shrinkToFit="1"/>
    </xf>
    <xf numFmtId="0" fontId="9" fillId="6" borderId="79" xfId="4" applyBorder="1" applyAlignment="1">
      <alignment shrinkToFit="1"/>
    </xf>
    <xf numFmtId="0" fontId="9" fillId="6" borderId="82" xfId="4" applyBorder="1" applyAlignment="1">
      <alignment shrinkToFit="1"/>
    </xf>
    <xf numFmtId="0" fontId="9" fillId="6" borderId="83" xfId="4" applyBorder="1" applyAlignment="1">
      <alignment shrinkToFit="1"/>
    </xf>
    <xf numFmtId="4" fontId="12" fillId="0" borderId="76" xfId="4" applyNumberFormat="1" applyFont="1" applyFill="1" applyBorder="1" applyAlignment="1">
      <alignment shrinkToFit="1"/>
    </xf>
    <xf numFmtId="4" fontId="12" fillId="0" borderId="63" xfId="4" applyNumberFormat="1" applyFont="1" applyFill="1" applyBorder="1" applyAlignment="1">
      <alignment shrinkToFit="1"/>
    </xf>
    <xf numFmtId="4" fontId="12" fillId="0" borderId="62" xfId="4" applyNumberFormat="1" applyFont="1" applyFill="1" applyBorder="1" applyAlignment="1">
      <alignment shrinkToFit="1"/>
    </xf>
    <xf numFmtId="4" fontId="12" fillId="7" borderId="62" xfId="4" applyNumberFormat="1" applyFont="1" applyFill="1" applyBorder="1" applyAlignment="1">
      <alignment shrinkToFit="1"/>
    </xf>
    <xf numFmtId="4" fontId="12" fillId="7" borderId="63" xfId="4" applyNumberFormat="1" applyFont="1" applyFill="1" applyBorder="1" applyAlignment="1">
      <alignment shrinkToFit="1"/>
    </xf>
    <xf numFmtId="4" fontId="12" fillId="7" borderId="86" xfId="4" applyNumberFormat="1" applyFont="1" applyFill="1" applyBorder="1" applyAlignment="1">
      <alignment shrinkToFit="1"/>
    </xf>
    <xf numFmtId="4" fontId="8" fillId="4" borderId="62" xfId="3" applyNumberFormat="1" applyBorder="1" applyAlignment="1">
      <alignment horizontal="right" vertical="top" shrinkToFit="1"/>
    </xf>
    <xf numFmtId="4" fontId="8" fillId="4" borderId="92" xfId="3" applyNumberFormat="1" applyBorder="1" applyAlignment="1">
      <alignment horizontal="right" vertical="top" shrinkToFit="1"/>
    </xf>
    <xf numFmtId="4" fontId="8" fillId="4" borderId="63" xfId="3" applyNumberFormat="1" applyBorder="1" applyAlignment="1">
      <alignment horizontal="right" shrinkToFit="1"/>
    </xf>
    <xf numFmtId="0" fontId="9" fillId="6" borderId="84" xfId="4" applyBorder="1" applyAlignment="1">
      <alignment shrinkToFit="1"/>
    </xf>
    <xf numFmtId="4" fontId="12" fillId="0" borderId="77" xfId="4" applyNumberFormat="1" applyFont="1" applyFill="1" applyBorder="1" applyAlignment="1">
      <alignment shrinkToFit="1"/>
    </xf>
    <xf numFmtId="4" fontId="12" fillId="0" borderId="65" xfId="4" applyNumberFormat="1" applyFont="1" applyFill="1" applyBorder="1" applyAlignment="1">
      <alignment shrinkToFit="1"/>
    </xf>
    <xf numFmtId="4" fontId="12" fillId="7" borderId="65" xfId="4" applyNumberFormat="1" applyFont="1" applyFill="1" applyBorder="1" applyAlignment="1">
      <alignment shrinkToFit="1"/>
    </xf>
    <xf numFmtId="4" fontId="12" fillId="7" borderId="87" xfId="4" applyNumberFormat="1" applyFont="1" applyFill="1" applyBorder="1" applyAlignment="1">
      <alignment shrinkToFit="1"/>
    </xf>
    <xf numFmtId="4" fontId="8" fillId="4" borderId="93" xfId="3" applyNumberFormat="1" applyBorder="1" applyAlignment="1">
      <alignment horizontal="right" vertical="top" shrinkToFit="1"/>
    </xf>
    <xf numFmtId="4" fontId="8" fillId="4" borderId="94" xfId="3" applyNumberFormat="1" applyBorder="1" applyAlignment="1">
      <alignment horizontal="right" vertical="top" shrinkToFit="1"/>
    </xf>
    <xf numFmtId="4" fontId="8" fillId="4" borderId="95" xfId="3" applyNumberFormat="1" applyBorder="1" applyAlignment="1">
      <alignment horizontal="right" shrinkToFit="1"/>
    </xf>
    <xf numFmtId="0" fontId="12" fillId="0" borderId="0" xfId="0" applyFont="1" applyAlignment="1">
      <alignment shrinkToFit="1"/>
    </xf>
    <xf numFmtId="0" fontId="0" fillId="0" borderId="0" xfId="0" applyAlignment="1">
      <alignment shrinkToFit="1"/>
    </xf>
    <xf numFmtId="0" fontId="20" fillId="0" borderId="0" xfId="0" applyFont="1" applyAlignment="1">
      <alignment shrinkToFit="1"/>
    </xf>
    <xf numFmtId="0" fontId="9" fillId="6" borderId="12" xfId="4" applyBorder="1" applyAlignment="1">
      <alignment shrinkToFit="1"/>
    </xf>
    <xf numFmtId="4" fontId="8" fillId="4" borderId="12" xfId="3" applyNumberFormat="1" applyBorder="1" applyAlignment="1" applyProtection="1">
      <alignment horizontal="right" shrinkToFit="1"/>
    </xf>
    <xf numFmtId="0" fontId="9" fillId="6" borderId="10" xfId="4" applyBorder="1" applyAlignment="1">
      <alignment shrinkToFit="1"/>
    </xf>
    <xf numFmtId="4" fontId="8" fillId="4" borderId="10" xfId="3" applyNumberFormat="1" applyBorder="1" applyAlignment="1" applyProtection="1">
      <alignment horizontal="right" shrinkToFit="1"/>
    </xf>
    <xf numFmtId="0" fontId="9" fillId="6" borderId="14" xfId="4" applyBorder="1" applyAlignment="1">
      <alignment shrinkToFit="1"/>
    </xf>
    <xf numFmtId="4" fontId="8" fillId="4" borderId="14" xfId="3" applyNumberFormat="1" applyBorder="1" applyAlignment="1" applyProtection="1">
      <alignment horizontal="right" shrinkToFit="1"/>
    </xf>
    <xf numFmtId="4" fontId="11" fillId="0" borderId="0" xfId="0" applyNumberFormat="1" applyFont="1" applyAlignment="1">
      <alignment shrinkToFit="1"/>
    </xf>
    <xf numFmtId="0" fontId="11" fillId="0" borderId="0" xfId="0" applyFont="1" applyAlignment="1">
      <alignment shrinkToFit="1"/>
    </xf>
    <xf numFmtId="0" fontId="12" fillId="0" borderId="27" xfId="0" applyFont="1" applyBorder="1" applyAlignment="1">
      <alignment shrinkToFit="1"/>
    </xf>
    <xf numFmtId="0" fontId="20" fillId="0" borderId="0" xfId="0" applyFont="1" applyBorder="1" applyAlignment="1">
      <alignment shrinkToFit="1"/>
    </xf>
    <xf numFmtId="0" fontId="12" fillId="0" borderId="0" xfId="0" applyFont="1" applyBorder="1" applyAlignment="1">
      <alignment shrinkToFit="1"/>
    </xf>
    <xf numFmtId="4" fontId="12" fillId="0" borderId="0" xfId="0" applyNumberFormat="1" applyFont="1" applyAlignment="1">
      <alignment shrinkToFit="1"/>
    </xf>
    <xf numFmtId="0" fontId="9" fillId="6" borderId="28" xfId="4" applyBorder="1" applyAlignment="1">
      <alignment shrinkToFit="1"/>
    </xf>
    <xf numFmtId="4" fontId="8" fillId="4" borderId="29" xfId="3" applyNumberFormat="1" applyBorder="1" applyAlignment="1" applyProtection="1">
      <alignment horizontal="right" shrinkToFit="1"/>
      <protection hidden="1"/>
    </xf>
    <xf numFmtId="0" fontId="22" fillId="0" borderId="0" xfId="0" applyFont="1" applyBorder="1" applyAlignment="1" applyProtection="1"/>
    <xf numFmtId="0" fontId="17" fillId="0" borderId="0" xfId="0" applyFont="1" applyBorder="1" applyAlignment="1" applyProtection="1"/>
    <xf numFmtId="0" fontId="17" fillId="0" borderId="0" xfId="0" applyFont="1" applyFill="1" applyBorder="1" applyAlignment="1" applyProtection="1"/>
    <xf numFmtId="0" fontId="2" fillId="3" borderId="3" xfId="0" applyFont="1" applyFill="1" applyBorder="1" applyAlignment="1" applyProtection="1"/>
    <xf numFmtId="0" fontId="2" fillId="3" borderId="4" xfId="0" applyFont="1" applyFill="1" applyBorder="1" applyAlignment="1" applyProtection="1"/>
    <xf numFmtId="0" fontId="0" fillId="3" borderId="4" xfId="0" applyFill="1" applyBorder="1" applyAlignment="1" applyProtection="1"/>
    <xf numFmtId="0" fontId="0" fillId="3" borderId="5" xfId="0" applyFill="1" applyBorder="1" applyAlignment="1" applyProtection="1"/>
    <xf numFmtId="0" fontId="17" fillId="0" borderId="33" xfId="0" applyFont="1" applyBorder="1" applyAlignment="1" applyProtection="1"/>
    <xf numFmtId="0" fontId="21" fillId="0" borderId="0" xfId="0" applyFont="1" applyBorder="1" applyAlignment="1" applyProtection="1"/>
    <xf numFmtId="0" fontId="21" fillId="0" borderId="0" xfId="0" applyFont="1" applyFill="1" applyBorder="1" applyAlignment="1" applyProtection="1"/>
    <xf numFmtId="0" fontId="10" fillId="10" borderId="30" xfId="1" applyFont="1" applyFill="1" applyBorder="1" applyAlignment="1" applyProtection="1">
      <alignment horizontal="left" vertical="center" wrapText="1"/>
    </xf>
    <xf numFmtId="0" fontId="10" fillId="10" borderId="31" xfId="1" applyFont="1" applyFill="1" applyBorder="1" applyAlignment="1" applyProtection="1">
      <alignment horizontal="left" vertical="center" wrapText="1"/>
    </xf>
    <xf numFmtId="0" fontId="11" fillId="3" borderId="3" xfId="0" applyFont="1" applyFill="1" applyBorder="1" applyAlignment="1" applyProtection="1"/>
    <xf numFmtId="0" fontId="11" fillId="3" borderId="4" xfId="0" applyFont="1" applyFill="1" applyBorder="1" applyAlignment="1" applyProtection="1"/>
    <xf numFmtId="0" fontId="11" fillId="3" borderId="5" xfId="0" applyFont="1" applyFill="1" applyBorder="1" applyAlignment="1" applyProtection="1"/>
    <xf numFmtId="0" fontId="11" fillId="0" borderId="0" xfId="0" applyFont="1" applyBorder="1" applyAlignment="1" applyProtection="1"/>
    <xf numFmtId="0" fontId="13" fillId="6" borderId="42" xfId="4" applyFont="1" applyBorder="1" applyAlignment="1">
      <alignment horizontal="center" wrapText="1"/>
    </xf>
    <xf numFmtId="0" fontId="13" fillId="6" borderId="45" xfId="4" applyFont="1" applyBorder="1" applyAlignment="1">
      <alignment horizontal="center" wrapText="1"/>
    </xf>
    <xf numFmtId="0" fontId="13" fillId="6" borderId="18" xfId="4" applyFont="1" applyBorder="1" applyAlignment="1">
      <alignment horizontal="center" wrapText="1"/>
    </xf>
    <xf numFmtId="0" fontId="13" fillId="6" borderId="19" xfId="4" applyFont="1" applyBorder="1" applyAlignment="1">
      <alignment horizontal="center" wrapText="1"/>
    </xf>
    <xf numFmtId="0" fontId="19" fillId="5" borderId="37" xfId="1" applyFont="1" applyBorder="1" applyAlignment="1">
      <alignment vertical="top" wrapText="1"/>
    </xf>
    <xf numFmtId="0" fontId="19" fillId="5" borderId="27" xfId="1" applyFont="1" applyBorder="1" applyAlignment="1">
      <alignment vertical="top" wrapText="1"/>
    </xf>
    <xf numFmtId="0" fontId="19" fillId="5" borderId="38" xfId="1" applyFont="1" applyBorder="1" applyAlignment="1">
      <alignment vertical="top" wrapText="1"/>
    </xf>
    <xf numFmtId="0" fontId="7" fillId="5" borderId="39" xfId="1" applyFont="1" applyBorder="1" applyAlignment="1">
      <alignment vertical="top" wrapText="1"/>
    </xf>
    <xf numFmtId="0" fontId="7" fillId="5" borderId="40" xfId="1" applyFont="1" applyBorder="1" applyAlignment="1">
      <alignment vertical="top" wrapText="1"/>
    </xf>
    <xf numFmtId="0" fontId="7" fillId="5" borderId="41" xfId="1" applyFont="1" applyBorder="1" applyAlignment="1">
      <alignment vertical="top" wrapText="1"/>
    </xf>
    <xf numFmtId="0" fontId="13" fillId="10" borderId="42" xfId="4" applyFont="1" applyFill="1" applyBorder="1" applyAlignment="1">
      <alignment horizontal="center" vertical="center" wrapText="1"/>
    </xf>
    <xf numFmtId="0" fontId="13" fillId="10" borderId="43" xfId="4" applyFont="1" applyFill="1" applyBorder="1" applyAlignment="1">
      <alignment horizontal="center" vertical="center" wrapText="1"/>
    </xf>
    <xf numFmtId="0" fontId="13" fillId="10" borderId="44" xfId="4" applyFont="1" applyFill="1" applyBorder="1" applyAlignment="1">
      <alignment horizontal="center" vertical="center" wrapText="1"/>
    </xf>
    <xf numFmtId="0" fontId="13" fillId="6" borderId="46" xfId="4" applyFont="1" applyBorder="1" applyAlignment="1">
      <alignment horizontal="center" wrapText="1"/>
    </xf>
    <xf numFmtId="0" fontId="18" fillId="5" borderId="30" xfId="1" applyFont="1" applyBorder="1" applyAlignment="1">
      <alignment horizontal="left" vertical="center" wrapText="1"/>
    </xf>
    <xf numFmtId="0" fontId="18" fillId="5" borderId="31" xfId="1" applyFont="1" applyBorder="1" applyAlignment="1">
      <alignment horizontal="left" vertical="center" wrapText="1"/>
    </xf>
    <xf numFmtId="0" fontId="18" fillId="5" borderId="34" xfId="1" applyFont="1" applyBorder="1" applyAlignment="1">
      <alignment horizontal="left" vertical="center" wrapText="1"/>
    </xf>
    <xf numFmtId="0" fontId="13" fillId="6" borderId="35" xfId="4" applyFont="1" applyBorder="1" applyAlignment="1">
      <alignment vertical="center" wrapText="1"/>
    </xf>
    <xf numFmtId="0" fontId="13" fillId="6" borderId="36" xfId="4" applyFont="1" applyBorder="1" applyAlignment="1">
      <alignment vertical="center" wrapText="1"/>
    </xf>
    <xf numFmtId="0" fontId="13" fillId="6" borderId="67" xfId="4" applyFont="1" applyBorder="1" applyAlignment="1">
      <alignment horizontal="center" vertical="center" shrinkToFit="1"/>
    </xf>
    <xf numFmtId="0" fontId="13" fillId="6" borderId="68" xfId="4" applyFont="1" applyBorder="1" applyAlignment="1">
      <alignment horizontal="center" vertical="center" shrinkToFit="1"/>
    </xf>
    <xf numFmtId="0" fontId="8" fillId="4" borderId="69" xfId="3" applyBorder="1" applyAlignment="1">
      <alignment horizontal="center" vertical="center" shrinkToFit="1"/>
    </xf>
    <xf numFmtId="0" fontId="8" fillId="4" borderId="70" xfId="3" applyBorder="1" applyAlignment="1">
      <alignment horizontal="center" vertical="center" shrinkToFit="1"/>
    </xf>
    <xf numFmtId="0" fontId="13" fillId="6" borderId="0" xfId="4" applyFont="1" applyBorder="1" applyAlignment="1">
      <alignment horizontal="center" vertical="center" shrinkToFit="1"/>
    </xf>
    <xf numFmtId="0" fontId="19" fillId="5" borderId="72" xfId="1" applyFont="1" applyBorder="1" applyAlignment="1">
      <alignment horizontal="left" vertical="center" shrinkToFit="1"/>
    </xf>
    <xf numFmtId="0" fontId="19" fillId="5" borderId="73" xfId="1" applyFont="1" applyBorder="1" applyAlignment="1">
      <alignment horizontal="left" vertical="center" shrinkToFit="1"/>
    </xf>
    <xf numFmtId="0" fontId="19" fillId="5" borderId="74" xfId="1" applyFont="1" applyBorder="1" applyAlignment="1">
      <alignment horizontal="left" vertical="center" shrinkToFit="1"/>
    </xf>
    <xf numFmtId="0" fontId="13" fillId="6" borderId="55" xfId="4" applyFont="1" applyBorder="1" applyAlignment="1">
      <alignment horizontal="left" vertical="center" shrinkToFit="1"/>
    </xf>
    <xf numFmtId="0" fontId="13" fillId="6" borderId="78" xfId="4" applyFont="1" applyBorder="1" applyAlignment="1">
      <alignment horizontal="left" vertical="center" shrinkToFit="1"/>
    </xf>
    <xf numFmtId="0" fontId="13" fillId="6" borderId="40" xfId="4" applyFont="1" applyBorder="1" applyAlignment="1">
      <alignment horizontal="center" vertical="center" shrinkToFit="1"/>
    </xf>
    <xf numFmtId="0" fontId="13" fillId="6" borderId="41" xfId="4" applyFont="1" applyBorder="1" applyAlignment="1">
      <alignment horizontal="center" vertical="center" shrinkToFit="1"/>
    </xf>
    <xf numFmtId="0" fontId="24" fillId="0" borderId="0" xfId="0" applyFont="1"/>
    <xf numFmtId="0" fontId="25" fillId="0" borderId="0" xfId="0" applyFont="1"/>
  </cellXfs>
  <cellStyles count="5">
    <cellStyle name="Navadno" xfId="0" builtinId="0"/>
    <cellStyle name="Nevtralno" xfId="1" builtinId="28"/>
    <cellStyle name="Odstotek" xfId="2" builtinId="5"/>
    <cellStyle name="Računanje" xfId="3" builtinId="22"/>
    <cellStyle name="Vnos" xfId="4" builtinId="20"/>
  </cellStyles>
  <dxfs count="2">
    <dxf>
      <font>
        <strike val="0"/>
        <condense val="0"/>
        <extend val="0"/>
        <color indexed="10"/>
      </font>
    </dxf>
    <dxf>
      <font>
        <strike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jpeg"/><Relationship Id="rId1" Type="http://schemas.openxmlformats.org/officeDocument/2006/relationships/image" Target="../media/image7.jpeg"/><Relationship Id="rId4" Type="http://schemas.openxmlformats.org/officeDocument/2006/relationships/image" Target="../media/image10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2.png"/><Relationship Id="rId1" Type="http://schemas.openxmlformats.org/officeDocument/2006/relationships/image" Target="../media/image1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1</xdr:row>
      <xdr:rowOff>152400</xdr:rowOff>
    </xdr:from>
    <xdr:to>
      <xdr:col>14</xdr:col>
      <xdr:colOff>742950</xdr:colOff>
      <xdr:row>6</xdr:row>
      <xdr:rowOff>142875</xdr:rowOff>
    </xdr:to>
    <xdr:grpSp>
      <xdr:nvGrpSpPr>
        <xdr:cNvPr id="2339" name="Skupina 1"/>
        <xdr:cNvGrpSpPr>
          <a:grpSpLocks noChangeAspect="1"/>
        </xdr:cNvGrpSpPr>
      </xdr:nvGrpSpPr>
      <xdr:grpSpPr bwMode="auto">
        <a:xfrm>
          <a:off x="8033657" y="397329"/>
          <a:ext cx="9636579" cy="1133475"/>
          <a:chOff x="7505700" y="324932"/>
          <a:chExt cx="9319256" cy="1092387"/>
        </a:xfrm>
      </xdr:grpSpPr>
      <xdr:pic>
        <xdr:nvPicPr>
          <xdr:cNvPr id="2340" name="Slika 1" descr="PRP-LEADER-EU-SLO-barvni.jpg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05700" y="324932"/>
            <a:ext cx="4267200" cy="109238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341" name="Slika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00000" y="473067"/>
            <a:ext cx="2699065" cy="7981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342" name="Slika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5773396" y="495295"/>
            <a:ext cx="1051560" cy="7909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477931</xdr:colOff>
      <xdr:row>2</xdr:row>
      <xdr:rowOff>11206</xdr:rowOff>
    </xdr:from>
    <xdr:to>
      <xdr:col>14</xdr:col>
      <xdr:colOff>1302560</xdr:colOff>
      <xdr:row>7</xdr:row>
      <xdr:rowOff>81243</xdr:rowOff>
    </xdr:to>
    <xdr:grpSp>
      <xdr:nvGrpSpPr>
        <xdr:cNvPr id="3344" name="Skupina 2"/>
        <xdr:cNvGrpSpPr>
          <a:grpSpLocks noChangeAspect="1"/>
        </xdr:cNvGrpSpPr>
      </xdr:nvGrpSpPr>
      <xdr:grpSpPr bwMode="auto">
        <a:xfrm>
          <a:off x="10742519" y="403412"/>
          <a:ext cx="7861923" cy="1168213"/>
          <a:chOff x="7505700" y="324932"/>
          <a:chExt cx="9319256" cy="1092387"/>
        </a:xfrm>
      </xdr:grpSpPr>
      <xdr:pic>
        <xdr:nvPicPr>
          <xdr:cNvPr id="3345" name="Slika 1" descr="PRP-LEADER-EU-SLO-barvni.jpg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05700" y="324932"/>
            <a:ext cx="4267200" cy="109238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346" name="Slika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00000" y="473067"/>
            <a:ext cx="2699065" cy="7981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347" name="Slika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5773396" y="495295"/>
            <a:ext cx="1051560" cy="7909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619125</xdr:colOff>
      <xdr:row>1</xdr:row>
      <xdr:rowOff>28575</xdr:rowOff>
    </xdr:from>
    <xdr:to>
      <xdr:col>19</xdr:col>
      <xdr:colOff>200025</xdr:colOff>
      <xdr:row>7</xdr:row>
      <xdr:rowOff>85725</xdr:rowOff>
    </xdr:to>
    <xdr:pic>
      <xdr:nvPicPr>
        <xdr:cNvPr id="7254" name="Slika 1" descr="PRP-LEADER-EU-SLO-barvni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77475" y="190500"/>
          <a:ext cx="441007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5</xdr:col>
      <xdr:colOff>190500</xdr:colOff>
      <xdr:row>37</xdr:row>
      <xdr:rowOff>123825</xdr:rowOff>
    </xdr:to>
    <xdr:grpSp>
      <xdr:nvGrpSpPr>
        <xdr:cNvPr id="7255" name="Skupina 2"/>
        <xdr:cNvGrpSpPr>
          <a:grpSpLocks noChangeAspect="1"/>
        </xdr:cNvGrpSpPr>
      </xdr:nvGrpSpPr>
      <xdr:grpSpPr bwMode="auto">
        <a:xfrm>
          <a:off x="0" y="5932714"/>
          <a:ext cx="6653893" cy="776968"/>
          <a:chOff x="7505700" y="324932"/>
          <a:chExt cx="9319256" cy="1092387"/>
        </a:xfrm>
      </xdr:grpSpPr>
      <xdr:pic>
        <xdr:nvPicPr>
          <xdr:cNvPr id="7256" name="Slika 1" descr="PRP-LEADER-EU-SLO-barvni.jpg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05700" y="324932"/>
            <a:ext cx="4267200" cy="109238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257" name="Slika 4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00000" y="473067"/>
            <a:ext cx="2699065" cy="7981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258" name="Slika 5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5773396" y="495295"/>
            <a:ext cx="1051560" cy="7909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31</xdr:row>
      <xdr:rowOff>144117</xdr:rowOff>
    </xdr:from>
    <xdr:to>
      <xdr:col>3</xdr:col>
      <xdr:colOff>542925</xdr:colOff>
      <xdr:row>36</xdr:row>
      <xdr:rowOff>39342</xdr:rowOff>
    </xdr:to>
    <xdr:grpSp>
      <xdr:nvGrpSpPr>
        <xdr:cNvPr id="1264" name="Skupina 7"/>
        <xdr:cNvGrpSpPr>
          <a:grpSpLocks noChangeAspect="1"/>
        </xdr:cNvGrpSpPr>
      </xdr:nvGrpSpPr>
      <xdr:grpSpPr bwMode="auto">
        <a:xfrm>
          <a:off x="2324100" y="6163917"/>
          <a:ext cx="7058025" cy="847725"/>
          <a:chOff x="7505700" y="324932"/>
          <a:chExt cx="9319256" cy="1092387"/>
        </a:xfrm>
      </xdr:grpSpPr>
      <xdr:pic>
        <xdr:nvPicPr>
          <xdr:cNvPr id="1265" name="Slika 1" descr="PRP-LEADER-EU-SLO-barvni.jpg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05700" y="324932"/>
            <a:ext cx="4267200" cy="109238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66" name="Slika 9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00000" y="473067"/>
            <a:ext cx="2699065" cy="7981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67" name="Slika 10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5773396" y="495295"/>
            <a:ext cx="1051560" cy="7909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1</xdr:row>
      <xdr:rowOff>114300</xdr:rowOff>
    </xdr:from>
    <xdr:to>
      <xdr:col>21</xdr:col>
      <xdr:colOff>314325</xdr:colOff>
      <xdr:row>6</xdr:row>
      <xdr:rowOff>114300</xdr:rowOff>
    </xdr:to>
    <xdr:grpSp>
      <xdr:nvGrpSpPr>
        <xdr:cNvPr id="8201" name="Skupina 2"/>
        <xdr:cNvGrpSpPr>
          <a:grpSpLocks noChangeAspect="1"/>
        </xdr:cNvGrpSpPr>
      </xdr:nvGrpSpPr>
      <xdr:grpSpPr bwMode="auto">
        <a:xfrm>
          <a:off x="7366747" y="271182"/>
          <a:ext cx="10025343" cy="784412"/>
          <a:chOff x="7505700" y="324932"/>
          <a:chExt cx="9319256" cy="1092387"/>
        </a:xfrm>
      </xdr:grpSpPr>
      <xdr:pic>
        <xdr:nvPicPr>
          <xdr:cNvPr id="8202" name="Slika 1" descr="PRP-LEADER-EU-SLO-barvni.jpg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05700" y="324932"/>
            <a:ext cx="4267200" cy="109238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203" name="Slika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00000" y="473067"/>
            <a:ext cx="2699065" cy="7981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204" name="Slika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5773396" y="495295"/>
            <a:ext cx="1051560" cy="7909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  <pageSetUpPr fitToPage="1"/>
  </sheetPr>
  <dimension ref="A1:U89"/>
  <sheetViews>
    <sheetView tabSelected="1" zoomScale="70" zoomScaleNormal="70" workbookViewId="0">
      <selection activeCell="E51" sqref="E51"/>
    </sheetView>
  </sheetViews>
  <sheetFormatPr defaultColWidth="9.140625" defaultRowHeight="12.75"/>
  <cols>
    <col min="1" max="1" width="51.5703125" style="45" customWidth="1"/>
    <col min="2" max="2" width="22" style="45" customWidth="1"/>
    <col min="3" max="3" width="20.140625" style="45" bestFit="1" customWidth="1"/>
    <col min="4" max="4" width="6.140625" style="45" bestFit="1" customWidth="1"/>
    <col min="5" max="5" width="8.85546875" style="45" bestFit="1" customWidth="1"/>
    <col min="6" max="6" width="14.42578125" style="45" customWidth="1"/>
    <col min="7" max="7" width="17.42578125" style="45" customWidth="1"/>
    <col min="8" max="8" width="15.42578125" style="45" customWidth="1"/>
    <col min="9" max="9" width="10.140625" style="45" bestFit="1" customWidth="1"/>
    <col min="10" max="10" width="19.85546875" style="45" customWidth="1"/>
    <col min="11" max="11" width="18" style="45" customWidth="1"/>
    <col min="12" max="12" width="15.85546875" style="45" customWidth="1"/>
    <col min="13" max="13" width="17.42578125" style="45" customWidth="1"/>
    <col min="14" max="14" width="16.5703125" style="45" customWidth="1"/>
    <col min="15" max="15" width="11.5703125" style="45" customWidth="1"/>
    <col min="16" max="16384" width="9.140625" style="45"/>
  </cols>
  <sheetData>
    <row r="1" spans="1:15" ht="18.75">
      <c r="A1" s="161" t="s">
        <v>83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3" spans="1:15" ht="18.75">
      <c r="A3" s="161" t="s">
        <v>75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</row>
    <row r="4" spans="1:15" ht="18.75">
      <c r="A4" s="169" t="s">
        <v>76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</row>
    <row r="5" spans="1:15" ht="18.75">
      <c r="A5" s="169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</row>
    <row r="6" spans="1:15" ht="18.75">
      <c r="A6" s="170" t="s">
        <v>77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</row>
    <row r="8" spans="1:15">
      <c r="C8" s="46"/>
    </row>
    <row r="9" spans="1:15">
      <c r="A9" s="47"/>
      <c r="B9" s="47"/>
      <c r="J9" s="48">
        <v>0</v>
      </c>
      <c r="K9" s="48">
        <v>8.6758000000000002E-2</v>
      </c>
      <c r="L9" s="48">
        <v>0.18032799999999999</v>
      </c>
    </row>
    <row r="10" spans="1:15" ht="13.5" thickBot="1"/>
    <row r="11" spans="1:15" ht="24" customHeight="1" thickBot="1">
      <c r="A11" s="65" t="s">
        <v>73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</row>
    <row r="12" spans="1:15">
      <c r="A12" s="164"/>
      <c r="B12" s="165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7"/>
    </row>
    <row r="13" spans="1:15" s="53" customFormat="1" ht="45">
      <c r="A13" s="49" t="s">
        <v>13</v>
      </c>
      <c r="B13" s="50" t="s">
        <v>4</v>
      </c>
      <c r="C13" s="49" t="s">
        <v>14</v>
      </c>
      <c r="D13" s="49" t="s">
        <v>1</v>
      </c>
      <c r="E13" s="49" t="s">
        <v>2</v>
      </c>
      <c r="F13" s="49" t="s">
        <v>28</v>
      </c>
      <c r="G13" s="51" t="s">
        <v>26</v>
      </c>
      <c r="H13" s="51" t="s">
        <v>40</v>
      </c>
      <c r="I13" s="51" t="s">
        <v>29</v>
      </c>
      <c r="J13" s="51" t="s">
        <v>27</v>
      </c>
      <c r="K13" s="51" t="s">
        <v>16</v>
      </c>
      <c r="L13" s="49" t="s">
        <v>41</v>
      </c>
      <c r="M13" s="51" t="s">
        <v>68</v>
      </c>
      <c r="N13" s="52" t="s">
        <v>17</v>
      </c>
      <c r="O13" s="51" t="s">
        <v>3</v>
      </c>
    </row>
    <row r="14" spans="1:15" ht="14.1" customHeight="1">
      <c r="A14" s="31"/>
      <c r="B14" s="32"/>
      <c r="C14" s="33"/>
      <c r="D14" s="33"/>
      <c r="E14" s="33"/>
      <c r="F14" s="34"/>
      <c r="G14" s="57">
        <f>E14*F14</f>
        <v>0</v>
      </c>
      <c r="H14" s="35"/>
      <c r="I14" s="58">
        <f t="shared" ref="I14:I85" si="0">SUM(G14*H14)</f>
        <v>0</v>
      </c>
      <c r="J14" s="57">
        <f t="shared" ref="J14:J85" si="1">G14-I14</f>
        <v>0</v>
      </c>
      <c r="K14" s="58">
        <f t="shared" ref="K14:K43" si="2">+J14</f>
        <v>0</v>
      </c>
      <c r="L14" s="36"/>
      <c r="M14" s="57">
        <f t="shared" ref="M14:M85" si="3">(K14*L14)/100</f>
        <v>0</v>
      </c>
      <c r="N14" s="57">
        <f t="shared" ref="N14:N85" si="4">G14-M14</f>
        <v>0</v>
      </c>
      <c r="O14" s="37"/>
    </row>
    <row r="15" spans="1:15" ht="14.1" customHeight="1">
      <c r="A15" s="31"/>
      <c r="B15" s="32"/>
      <c r="C15" s="33"/>
      <c r="D15" s="33"/>
      <c r="E15" s="33"/>
      <c r="F15" s="34"/>
      <c r="G15" s="57">
        <f t="shared" ref="G15:G85" si="5">E15*F15</f>
        <v>0</v>
      </c>
      <c r="H15" s="35"/>
      <c r="I15" s="58">
        <f t="shared" si="0"/>
        <v>0</v>
      </c>
      <c r="J15" s="57">
        <f t="shared" si="1"/>
        <v>0</v>
      </c>
      <c r="K15" s="58">
        <f t="shared" si="2"/>
        <v>0</v>
      </c>
      <c r="L15" s="36"/>
      <c r="M15" s="57">
        <f t="shared" si="3"/>
        <v>0</v>
      </c>
      <c r="N15" s="57">
        <f t="shared" si="4"/>
        <v>0</v>
      </c>
      <c r="O15" s="37"/>
    </row>
    <row r="16" spans="1:15" ht="14.1" customHeight="1">
      <c r="A16" s="31"/>
      <c r="B16" s="32"/>
      <c r="C16" s="33"/>
      <c r="D16" s="33"/>
      <c r="E16" s="33"/>
      <c r="F16" s="34"/>
      <c r="G16" s="57">
        <f t="shared" si="5"/>
        <v>0</v>
      </c>
      <c r="H16" s="35"/>
      <c r="I16" s="58">
        <f t="shared" si="0"/>
        <v>0</v>
      </c>
      <c r="J16" s="57">
        <f t="shared" si="1"/>
        <v>0</v>
      </c>
      <c r="K16" s="58">
        <f t="shared" si="2"/>
        <v>0</v>
      </c>
      <c r="L16" s="36"/>
      <c r="M16" s="57">
        <f t="shared" si="3"/>
        <v>0</v>
      </c>
      <c r="N16" s="57">
        <f t="shared" si="4"/>
        <v>0</v>
      </c>
      <c r="O16" s="37"/>
    </row>
    <row r="17" spans="1:21" ht="14.1" customHeight="1">
      <c r="A17" s="31"/>
      <c r="B17" s="32"/>
      <c r="C17" s="33"/>
      <c r="D17" s="33"/>
      <c r="E17" s="33"/>
      <c r="F17" s="34"/>
      <c r="G17" s="57">
        <f t="shared" si="5"/>
        <v>0</v>
      </c>
      <c r="H17" s="35"/>
      <c r="I17" s="58">
        <f t="shared" si="0"/>
        <v>0</v>
      </c>
      <c r="J17" s="57">
        <f t="shared" si="1"/>
        <v>0</v>
      </c>
      <c r="K17" s="58">
        <f t="shared" si="2"/>
        <v>0</v>
      </c>
      <c r="L17" s="36"/>
      <c r="M17" s="57">
        <f t="shared" si="3"/>
        <v>0</v>
      </c>
      <c r="N17" s="57">
        <f t="shared" si="4"/>
        <v>0</v>
      </c>
      <c r="O17" s="37"/>
    </row>
    <row r="18" spans="1:21" ht="14.1" customHeight="1">
      <c r="A18" s="38"/>
      <c r="B18" s="32"/>
      <c r="C18" s="33"/>
      <c r="D18" s="33"/>
      <c r="E18" s="33"/>
      <c r="F18" s="34"/>
      <c r="G18" s="57">
        <f t="shared" si="5"/>
        <v>0</v>
      </c>
      <c r="H18" s="35"/>
      <c r="I18" s="58">
        <f t="shared" si="0"/>
        <v>0</v>
      </c>
      <c r="J18" s="57">
        <f t="shared" si="1"/>
        <v>0</v>
      </c>
      <c r="K18" s="58">
        <f t="shared" si="2"/>
        <v>0</v>
      </c>
      <c r="L18" s="36"/>
      <c r="M18" s="57">
        <f t="shared" si="3"/>
        <v>0</v>
      </c>
      <c r="N18" s="57">
        <f t="shared" si="4"/>
        <v>0</v>
      </c>
      <c r="O18" s="37"/>
    </row>
    <row r="19" spans="1:21" ht="14.1" customHeight="1">
      <c r="A19" s="31"/>
      <c r="B19" s="32"/>
      <c r="C19" s="33"/>
      <c r="D19" s="33"/>
      <c r="E19" s="33"/>
      <c r="F19" s="34"/>
      <c r="G19" s="57">
        <f t="shared" si="5"/>
        <v>0</v>
      </c>
      <c r="H19" s="35"/>
      <c r="I19" s="58">
        <f t="shared" si="0"/>
        <v>0</v>
      </c>
      <c r="J19" s="57">
        <f t="shared" si="1"/>
        <v>0</v>
      </c>
      <c r="K19" s="58">
        <f t="shared" si="2"/>
        <v>0</v>
      </c>
      <c r="L19" s="36"/>
      <c r="M19" s="57">
        <f t="shared" si="3"/>
        <v>0</v>
      </c>
      <c r="N19" s="57">
        <f t="shared" si="4"/>
        <v>0</v>
      </c>
      <c r="O19" s="37"/>
      <c r="U19" s="64"/>
    </row>
    <row r="20" spans="1:21" ht="14.1" customHeight="1">
      <c r="A20" s="31"/>
      <c r="B20" s="32"/>
      <c r="C20" s="33"/>
      <c r="D20" s="33"/>
      <c r="E20" s="33"/>
      <c r="F20" s="34"/>
      <c r="G20" s="57">
        <f t="shared" si="5"/>
        <v>0</v>
      </c>
      <c r="H20" s="35"/>
      <c r="I20" s="58">
        <f t="shared" si="0"/>
        <v>0</v>
      </c>
      <c r="J20" s="57">
        <f t="shared" si="1"/>
        <v>0</v>
      </c>
      <c r="K20" s="58">
        <f t="shared" si="2"/>
        <v>0</v>
      </c>
      <c r="L20" s="36"/>
      <c r="M20" s="57">
        <f t="shared" si="3"/>
        <v>0</v>
      </c>
      <c r="N20" s="57">
        <f t="shared" si="4"/>
        <v>0</v>
      </c>
      <c r="O20" s="37"/>
      <c r="U20" s="64"/>
    </row>
    <row r="21" spans="1:21" ht="14.1" customHeight="1">
      <c r="A21" s="31"/>
      <c r="B21" s="32"/>
      <c r="C21" s="33"/>
      <c r="D21" s="33"/>
      <c r="E21" s="33"/>
      <c r="F21" s="34"/>
      <c r="G21" s="57">
        <f t="shared" si="5"/>
        <v>0</v>
      </c>
      <c r="H21" s="35"/>
      <c r="I21" s="58">
        <f t="shared" si="0"/>
        <v>0</v>
      </c>
      <c r="J21" s="57">
        <f t="shared" si="1"/>
        <v>0</v>
      </c>
      <c r="K21" s="58">
        <f t="shared" si="2"/>
        <v>0</v>
      </c>
      <c r="L21" s="36"/>
      <c r="M21" s="57">
        <f t="shared" si="3"/>
        <v>0</v>
      </c>
      <c r="N21" s="57">
        <f t="shared" si="4"/>
        <v>0</v>
      </c>
      <c r="O21" s="37"/>
      <c r="U21" s="64"/>
    </row>
    <row r="22" spans="1:21" ht="14.1" customHeight="1">
      <c r="A22" s="31"/>
      <c r="B22" s="32"/>
      <c r="C22" s="33"/>
      <c r="D22" s="33"/>
      <c r="E22" s="33"/>
      <c r="F22" s="34"/>
      <c r="G22" s="57">
        <f t="shared" si="5"/>
        <v>0</v>
      </c>
      <c r="H22" s="35"/>
      <c r="I22" s="58">
        <f t="shared" si="0"/>
        <v>0</v>
      </c>
      <c r="J22" s="57">
        <f t="shared" si="1"/>
        <v>0</v>
      </c>
      <c r="K22" s="58">
        <f t="shared" si="2"/>
        <v>0</v>
      </c>
      <c r="L22" s="36"/>
      <c r="M22" s="57">
        <f t="shared" si="3"/>
        <v>0</v>
      </c>
      <c r="N22" s="57">
        <f t="shared" si="4"/>
        <v>0</v>
      </c>
      <c r="O22" s="37"/>
      <c r="U22" s="64"/>
    </row>
    <row r="23" spans="1:21" ht="14.1" customHeight="1">
      <c r="A23" s="31"/>
      <c r="B23" s="32"/>
      <c r="C23" s="33"/>
      <c r="D23" s="33"/>
      <c r="E23" s="33"/>
      <c r="F23" s="34"/>
      <c r="G23" s="57">
        <f t="shared" si="5"/>
        <v>0</v>
      </c>
      <c r="H23" s="35"/>
      <c r="I23" s="58">
        <f t="shared" si="0"/>
        <v>0</v>
      </c>
      <c r="J23" s="57">
        <f t="shared" si="1"/>
        <v>0</v>
      </c>
      <c r="K23" s="58">
        <f t="shared" si="2"/>
        <v>0</v>
      </c>
      <c r="L23" s="36"/>
      <c r="M23" s="57">
        <f t="shared" si="3"/>
        <v>0</v>
      </c>
      <c r="N23" s="57">
        <f t="shared" si="4"/>
        <v>0</v>
      </c>
      <c r="O23" s="37"/>
      <c r="U23" s="64"/>
    </row>
    <row r="24" spans="1:21" ht="14.1" customHeight="1">
      <c r="A24" s="31"/>
      <c r="B24" s="32"/>
      <c r="C24" s="33"/>
      <c r="D24" s="33"/>
      <c r="E24" s="33"/>
      <c r="F24" s="34"/>
      <c r="G24" s="57">
        <f t="shared" si="5"/>
        <v>0</v>
      </c>
      <c r="H24" s="35"/>
      <c r="I24" s="58">
        <f t="shared" si="0"/>
        <v>0</v>
      </c>
      <c r="J24" s="57">
        <f t="shared" si="1"/>
        <v>0</v>
      </c>
      <c r="K24" s="58">
        <f t="shared" si="2"/>
        <v>0</v>
      </c>
      <c r="L24" s="36"/>
      <c r="M24" s="57">
        <f t="shared" si="3"/>
        <v>0</v>
      </c>
      <c r="N24" s="57">
        <f t="shared" si="4"/>
        <v>0</v>
      </c>
      <c r="O24" s="37"/>
      <c r="U24" s="64"/>
    </row>
    <row r="25" spans="1:21" ht="14.1" customHeight="1">
      <c r="A25" s="31"/>
      <c r="B25" s="32"/>
      <c r="C25" s="33"/>
      <c r="D25" s="33"/>
      <c r="E25" s="33"/>
      <c r="F25" s="34"/>
      <c r="G25" s="57">
        <f t="shared" si="5"/>
        <v>0</v>
      </c>
      <c r="H25" s="35"/>
      <c r="I25" s="58">
        <f t="shared" si="0"/>
        <v>0</v>
      </c>
      <c r="J25" s="57">
        <f t="shared" si="1"/>
        <v>0</v>
      </c>
      <c r="K25" s="58">
        <f t="shared" si="2"/>
        <v>0</v>
      </c>
      <c r="L25" s="36"/>
      <c r="M25" s="57">
        <f t="shared" si="3"/>
        <v>0</v>
      </c>
      <c r="N25" s="57">
        <f t="shared" si="4"/>
        <v>0</v>
      </c>
      <c r="O25" s="37"/>
      <c r="U25" s="64"/>
    </row>
    <row r="26" spans="1:21" ht="14.1" customHeight="1">
      <c r="A26" s="31"/>
      <c r="B26" s="32"/>
      <c r="C26" s="33"/>
      <c r="D26" s="33"/>
      <c r="E26" s="33"/>
      <c r="F26" s="34"/>
      <c r="G26" s="57">
        <f t="shared" si="5"/>
        <v>0</v>
      </c>
      <c r="H26" s="35"/>
      <c r="I26" s="58">
        <f t="shared" si="0"/>
        <v>0</v>
      </c>
      <c r="J26" s="57">
        <f t="shared" si="1"/>
        <v>0</v>
      </c>
      <c r="K26" s="58">
        <f t="shared" si="2"/>
        <v>0</v>
      </c>
      <c r="L26" s="36"/>
      <c r="M26" s="57">
        <f t="shared" si="3"/>
        <v>0</v>
      </c>
      <c r="N26" s="57">
        <f t="shared" si="4"/>
        <v>0</v>
      </c>
      <c r="O26" s="37"/>
      <c r="U26" s="64"/>
    </row>
    <row r="27" spans="1:21" ht="14.1" customHeight="1">
      <c r="A27" s="31"/>
      <c r="B27" s="32"/>
      <c r="C27" s="33"/>
      <c r="D27" s="33"/>
      <c r="E27" s="33"/>
      <c r="F27" s="34"/>
      <c r="G27" s="57">
        <f t="shared" si="5"/>
        <v>0</v>
      </c>
      <c r="H27" s="35"/>
      <c r="I27" s="58">
        <f t="shared" si="0"/>
        <v>0</v>
      </c>
      <c r="J27" s="57">
        <f t="shared" si="1"/>
        <v>0</v>
      </c>
      <c r="K27" s="58">
        <f t="shared" si="2"/>
        <v>0</v>
      </c>
      <c r="L27" s="36"/>
      <c r="M27" s="57">
        <f t="shared" si="3"/>
        <v>0</v>
      </c>
      <c r="N27" s="57">
        <f t="shared" si="4"/>
        <v>0</v>
      </c>
      <c r="O27" s="37"/>
      <c r="U27" s="64"/>
    </row>
    <row r="28" spans="1:21" ht="14.1" customHeight="1">
      <c r="A28" s="31"/>
      <c r="B28" s="32"/>
      <c r="C28" s="33"/>
      <c r="D28" s="33"/>
      <c r="E28" s="33"/>
      <c r="F28" s="34"/>
      <c r="G28" s="57">
        <f t="shared" si="5"/>
        <v>0</v>
      </c>
      <c r="H28" s="35"/>
      <c r="I28" s="58">
        <f t="shared" si="0"/>
        <v>0</v>
      </c>
      <c r="J28" s="57">
        <f t="shared" si="1"/>
        <v>0</v>
      </c>
      <c r="K28" s="58">
        <f t="shared" si="2"/>
        <v>0</v>
      </c>
      <c r="L28" s="36"/>
      <c r="M28" s="57">
        <f t="shared" si="3"/>
        <v>0</v>
      </c>
      <c r="N28" s="57">
        <f t="shared" si="4"/>
        <v>0</v>
      </c>
      <c r="O28" s="37"/>
      <c r="U28" s="64"/>
    </row>
    <row r="29" spans="1:21" ht="14.1" customHeight="1">
      <c r="A29" s="31"/>
      <c r="B29" s="32"/>
      <c r="C29" s="33"/>
      <c r="D29" s="33"/>
      <c r="E29" s="33"/>
      <c r="F29" s="34"/>
      <c r="G29" s="57">
        <f t="shared" si="5"/>
        <v>0</v>
      </c>
      <c r="H29" s="35"/>
      <c r="I29" s="58">
        <f t="shared" si="0"/>
        <v>0</v>
      </c>
      <c r="J29" s="57">
        <f t="shared" si="1"/>
        <v>0</v>
      </c>
      <c r="K29" s="58">
        <f t="shared" si="2"/>
        <v>0</v>
      </c>
      <c r="L29" s="36"/>
      <c r="M29" s="57">
        <f t="shared" si="3"/>
        <v>0</v>
      </c>
      <c r="N29" s="57">
        <f t="shared" si="4"/>
        <v>0</v>
      </c>
      <c r="O29" s="37"/>
      <c r="U29" s="64"/>
    </row>
    <row r="30" spans="1:21" ht="14.1" customHeight="1">
      <c r="A30" s="31"/>
      <c r="B30" s="32"/>
      <c r="C30" s="33"/>
      <c r="D30" s="33"/>
      <c r="E30" s="33"/>
      <c r="F30" s="34"/>
      <c r="G30" s="57">
        <f t="shared" si="5"/>
        <v>0</v>
      </c>
      <c r="H30" s="35"/>
      <c r="I30" s="58">
        <f t="shared" si="0"/>
        <v>0</v>
      </c>
      <c r="J30" s="57">
        <f t="shared" si="1"/>
        <v>0</v>
      </c>
      <c r="K30" s="58">
        <f t="shared" si="2"/>
        <v>0</v>
      </c>
      <c r="L30" s="36"/>
      <c r="M30" s="57">
        <f t="shared" si="3"/>
        <v>0</v>
      </c>
      <c r="N30" s="57">
        <f t="shared" si="4"/>
        <v>0</v>
      </c>
      <c r="O30" s="37"/>
      <c r="U30" s="64"/>
    </row>
    <row r="31" spans="1:21" ht="14.1" customHeight="1">
      <c r="A31" s="31"/>
      <c r="B31" s="32"/>
      <c r="C31" s="33"/>
      <c r="D31" s="33"/>
      <c r="E31" s="33"/>
      <c r="F31" s="34"/>
      <c r="G31" s="57">
        <f t="shared" si="5"/>
        <v>0</v>
      </c>
      <c r="H31" s="35"/>
      <c r="I31" s="58">
        <f t="shared" si="0"/>
        <v>0</v>
      </c>
      <c r="J31" s="57">
        <f t="shared" si="1"/>
        <v>0</v>
      </c>
      <c r="K31" s="58">
        <f t="shared" si="2"/>
        <v>0</v>
      </c>
      <c r="L31" s="36"/>
      <c r="M31" s="57">
        <f t="shared" si="3"/>
        <v>0</v>
      </c>
      <c r="N31" s="57">
        <f t="shared" si="4"/>
        <v>0</v>
      </c>
      <c r="O31" s="37"/>
      <c r="U31" s="64"/>
    </row>
    <row r="32" spans="1:21" ht="14.1" customHeight="1">
      <c r="A32" s="31"/>
      <c r="B32" s="32"/>
      <c r="C32" s="33"/>
      <c r="D32" s="33"/>
      <c r="E32" s="33"/>
      <c r="F32" s="34"/>
      <c r="G32" s="57">
        <f t="shared" si="5"/>
        <v>0</v>
      </c>
      <c r="H32" s="35"/>
      <c r="I32" s="58">
        <f t="shared" si="0"/>
        <v>0</v>
      </c>
      <c r="J32" s="57">
        <f t="shared" si="1"/>
        <v>0</v>
      </c>
      <c r="K32" s="58">
        <f t="shared" si="2"/>
        <v>0</v>
      </c>
      <c r="L32" s="36"/>
      <c r="M32" s="57">
        <f t="shared" si="3"/>
        <v>0</v>
      </c>
      <c r="N32" s="57">
        <f t="shared" si="4"/>
        <v>0</v>
      </c>
      <c r="O32" s="37"/>
      <c r="U32" s="64"/>
    </row>
    <row r="33" spans="1:21" ht="14.1" customHeight="1">
      <c r="A33" s="31"/>
      <c r="B33" s="32"/>
      <c r="C33" s="33"/>
      <c r="D33" s="33"/>
      <c r="E33" s="33"/>
      <c r="F33" s="34"/>
      <c r="G33" s="57">
        <f t="shared" si="5"/>
        <v>0</v>
      </c>
      <c r="H33" s="35"/>
      <c r="I33" s="58">
        <f t="shared" si="0"/>
        <v>0</v>
      </c>
      <c r="J33" s="57">
        <f t="shared" si="1"/>
        <v>0</v>
      </c>
      <c r="K33" s="58">
        <f t="shared" si="2"/>
        <v>0</v>
      </c>
      <c r="L33" s="36"/>
      <c r="M33" s="57">
        <f t="shared" si="3"/>
        <v>0</v>
      </c>
      <c r="N33" s="57">
        <f t="shared" si="4"/>
        <v>0</v>
      </c>
      <c r="O33" s="37"/>
      <c r="U33" s="64"/>
    </row>
    <row r="34" spans="1:21" ht="14.1" customHeight="1">
      <c r="A34" s="31"/>
      <c r="B34" s="32"/>
      <c r="C34" s="33"/>
      <c r="D34" s="33"/>
      <c r="E34" s="33"/>
      <c r="F34" s="34"/>
      <c r="G34" s="57">
        <f t="shared" si="5"/>
        <v>0</v>
      </c>
      <c r="H34" s="35"/>
      <c r="I34" s="58">
        <f t="shared" si="0"/>
        <v>0</v>
      </c>
      <c r="J34" s="57">
        <f t="shared" si="1"/>
        <v>0</v>
      </c>
      <c r="K34" s="58">
        <f t="shared" si="2"/>
        <v>0</v>
      </c>
      <c r="L34" s="36"/>
      <c r="M34" s="57">
        <f t="shared" si="3"/>
        <v>0</v>
      </c>
      <c r="N34" s="57">
        <f t="shared" si="4"/>
        <v>0</v>
      </c>
      <c r="O34" s="37"/>
      <c r="U34" s="64"/>
    </row>
    <row r="35" spans="1:21" ht="14.1" customHeight="1">
      <c r="A35" s="31"/>
      <c r="B35" s="32"/>
      <c r="C35" s="33"/>
      <c r="D35" s="33"/>
      <c r="E35" s="33"/>
      <c r="F35" s="34"/>
      <c r="G35" s="57">
        <f t="shared" si="5"/>
        <v>0</v>
      </c>
      <c r="H35" s="35"/>
      <c r="I35" s="58">
        <f t="shared" si="0"/>
        <v>0</v>
      </c>
      <c r="J35" s="57">
        <f t="shared" si="1"/>
        <v>0</v>
      </c>
      <c r="K35" s="58">
        <f t="shared" si="2"/>
        <v>0</v>
      </c>
      <c r="L35" s="36"/>
      <c r="M35" s="57">
        <f t="shared" si="3"/>
        <v>0</v>
      </c>
      <c r="N35" s="57">
        <f t="shared" si="4"/>
        <v>0</v>
      </c>
      <c r="O35" s="37"/>
      <c r="U35" s="64"/>
    </row>
    <row r="36" spans="1:21" ht="14.1" customHeight="1">
      <c r="A36" s="31"/>
      <c r="B36" s="32"/>
      <c r="C36" s="33"/>
      <c r="D36" s="33"/>
      <c r="E36" s="33"/>
      <c r="F36" s="34"/>
      <c r="G36" s="57">
        <f t="shared" si="5"/>
        <v>0</v>
      </c>
      <c r="H36" s="35"/>
      <c r="I36" s="58">
        <f t="shared" si="0"/>
        <v>0</v>
      </c>
      <c r="J36" s="57">
        <f t="shared" si="1"/>
        <v>0</v>
      </c>
      <c r="K36" s="58">
        <f t="shared" si="2"/>
        <v>0</v>
      </c>
      <c r="L36" s="36"/>
      <c r="M36" s="57">
        <f t="shared" si="3"/>
        <v>0</v>
      </c>
      <c r="N36" s="57">
        <f t="shared" si="4"/>
        <v>0</v>
      </c>
      <c r="O36" s="37"/>
      <c r="U36" s="64"/>
    </row>
    <row r="37" spans="1:21" ht="14.1" customHeight="1">
      <c r="A37" s="31"/>
      <c r="B37" s="32"/>
      <c r="C37" s="33"/>
      <c r="D37" s="33"/>
      <c r="E37" s="33"/>
      <c r="F37" s="34"/>
      <c r="G37" s="57">
        <f t="shared" si="5"/>
        <v>0</v>
      </c>
      <c r="H37" s="35"/>
      <c r="I37" s="58">
        <f t="shared" si="0"/>
        <v>0</v>
      </c>
      <c r="J37" s="57">
        <f t="shared" si="1"/>
        <v>0</v>
      </c>
      <c r="K37" s="58">
        <f t="shared" si="2"/>
        <v>0</v>
      </c>
      <c r="L37" s="36"/>
      <c r="M37" s="57">
        <f t="shared" si="3"/>
        <v>0</v>
      </c>
      <c r="N37" s="57">
        <f t="shared" si="4"/>
        <v>0</v>
      </c>
      <c r="O37" s="37"/>
      <c r="U37" s="64"/>
    </row>
    <row r="38" spans="1:21" ht="14.1" customHeight="1">
      <c r="A38" s="31"/>
      <c r="B38" s="32"/>
      <c r="C38" s="33"/>
      <c r="D38" s="33"/>
      <c r="E38" s="33"/>
      <c r="F38" s="34"/>
      <c r="G38" s="57">
        <f t="shared" si="5"/>
        <v>0</v>
      </c>
      <c r="H38" s="35"/>
      <c r="I38" s="58">
        <f t="shared" si="0"/>
        <v>0</v>
      </c>
      <c r="J38" s="57">
        <f t="shared" si="1"/>
        <v>0</v>
      </c>
      <c r="K38" s="58">
        <f t="shared" si="2"/>
        <v>0</v>
      </c>
      <c r="L38" s="36"/>
      <c r="M38" s="57">
        <f t="shared" si="3"/>
        <v>0</v>
      </c>
      <c r="N38" s="57">
        <f t="shared" si="4"/>
        <v>0</v>
      </c>
      <c r="O38" s="37"/>
      <c r="U38" s="64"/>
    </row>
    <row r="39" spans="1:21" ht="14.1" customHeight="1">
      <c r="A39" s="31"/>
      <c r="B39" s="32"/>
      <c r="C39" s="33"/>
      <c r="D39" s="33"/>
      <c r="E39" s="33"/>
      <c r="F39" s="34"/>
      <c r="G39" s="57">
        <f t="shared" si="5"/>
        <v>0</v>
      </c>
      <c r="H39" s="35"/>
      <c r="I39" s="58">
        <f t="shared" si="0"/>
        <v>0</v>
      </c>
      <c r="J39" s="57">
        <f t="shared" si="1"/>
        <v>0</v>
      </c>
      <c r="K39" s="58">
        <f t="shared" si="2"/>
        <v>0</v>
      </c>
      <c r="L39" s="36"/>
      <c r="M39" s="57">
        <f t="shared" si="3"/>
        <v>0</v>
      </c>
      <c r="N39" s="57">
        <f t="shared" si="4"/>
        <v>0</v>
      </c>
      <c r="O39" s="37"/>
    </row>
    <row r="40" spans="1:21" ht="14.1" customHeight="1">
      <c r="A40" s="31"/>
      <c r="B40" s="32"/>
      <c r="C40" s="33"/>
      <c r="D40" s="33"/>
      <c r="E40" s="33"/>
      <c r="F40" s="34"/>
      <c r="G40" s="57">
        <f t="shared" si="5"/>
        <v>0</v>
      </c>
      <c r="H40" s="35"/>
      <c r="I40" s="58">
        <f t="shared" si="0"/>
        <v>0</v>
      </c>
      <c r="J40" s="57">
        <f t="shared" si="1"/>
        <v>0</v>
      </c>
      <c r="K40" s="58">
        <f t="shared" si="2"/>
        <v>0</v>
      </c>
      <c r="L40" s="36"/>
      <c r="M40" s="57">
        <f t="shared" si="3"/>
        <v>0</v>
      </c>
      <c r="N40" s="57">
        <f t="shared" si="4"/>
        <v>0</v>
      </c>
      <c r="O40" s="37"/>
    </row>
    <row r="41" spans="1:21" ht="14.1" customHeight="1">
      <c r="A41" s="31"/>
      <c r="B41" s="32"/>
      <c r="C41" s="33"/>
      <c r="D41" s="33"/>
      <c r="E41" s="33"/>
      <c r="F41" s="34"/>
      <c r="G41" s="57">
        <f t="shared" si="5"/>
        <v>0</v>
      </c>
      <c r="H41" s="35"/>
      <c r="I41" s="58">
        <f t="shared" si="0"/>
        <v>0</v>
      </c>
      <c r="J41" s="57">
        <f t="shared" si="1"/>
        <v>0</v>
      </c>
      <c r="K41" s="58">
        <f t="shared" si="2"/>
        <v>0</v>
      </c>
      <c r="L41" s="36"/>
      <c r="M41" s="57">
        <f t="shared" si="3"/>
        <v>0</v>
      </c>
      <c r="N41" s="57">
        <f t="shared" si="4"/>
        <v>0</v>
      </c>
      <c r="O41" s="37"/>
    </row>
    <row r="42" spans="1:21" ht="14.1" customHeight="1">
      <c r="A42" s="31"/>
      <c r="B42" s="32"/>
      <c r="C42" s="33"/>
      <c r="D42" s="33"/>
      <c r="E42" s="33"/>
      <c r="F42" s="34"/>
      <c r="G42" s="57">
        <f t="shared" si="5"/>
        <v>0</v>
      </c>
      <c r="H42" s="35"/>
      <c r="I42" s="58">
        <f t="shared" si="0"/>
        <v>0</v>
      </c>
      <c r="J42" s="57">
        <f t="shared" si="1"/>
        <v>0</v>
      </c>
      <c r="K42" s="58">
        <f t="shared" si="2"/>
        <v>0</v>
      </c>
      <c r="L42" s="36"/>
      <c r="M42" s="57">
        <f t="shared" si="3"/>
        <v>0</v>
      </c>
      <c r="N42" s="57">
        <f t="shared" si="4"/>
        <v>0</v>
      </c>
      <c r="O42" s="37"/>
    </row>
    <row r="43" spans="1:21" ht="14.1" customHeight="1">
      <c r="A43" s="31"/>
      <c r="B43" s="32"/>
      <c r="C43" s="33"/>
      <c r="D43" s="33"/>
      <c r="E43" s="33"/>
      <c r="F43" s="34"/>
      <c r="G43" s="57">
        <f t="shared" si="5"/>
        <v>0</v>
      </c>
      <c r="H43" s="35"/>
      <c r="I43" s="58">
        <f t="shared" si="0"/>
        <v>0</v>
      </c>
      <c r="J43" s="57">
        <f t="shared" si="1"/>
        <v>0</v>
      </c>
      <c r="K43" s="58">
        <f t="shared" si="2"/>
        <v>0</v>
      </c>
      <c r="L43" s="36"/>
      <c r="M43" s="57">
        <f t="shared" si="3"/>
        <v>0</v>
      </c>
      <c r="N43" s="57">
        <f t="shared" si="4"/>
        <v>0</v>
      </c>
      <c r="O43" s="37"/>
    </row>
    <row r="44" spans="1:21" ht="14.1" customHeight="1">
      <c r="A44" s="31"/>
      <c r="B44" s="32"/>
      <c r="C44" s="33"/>
      <c r="D44" s="33"/>
      <c r="E44" s="33"/>
      <c r="F44" s="34"/>
      <c r="G44" s="57">
        <f t="shared" si="5"/>
        <v>0</v>
      </c>
      <c r="H44" s="35"/>
      <c r="I44" s="58">
        <f t="shared" si="0"/>
        <v>0</v>
      </c>
      <c r="J44" s="57">
        <f t="shared" si="1"/>
        <v>0</v>
      </c>
      <c r="K44" s="58">
        <f t="shared" ref="K44:K84" si="6">+J44</f>
        <v>0</v>
      </c>
      <c r="L44" s="36"/>
      <c r="M44" s="57">
        <f t="shared" si="3"/>
        <v>0</v>
      </c>
      <c r="N44" s="57">
        <f t="shared" si="4"/>
        <v>0</v>
      </c>
      <c r="O44" s="37"/>
    </row>
    <row r="45" spans="1:21" ht="14.1" customHeight="1">
      <c r="A45" s="31"/>
      <c r="B45" s="32"/>
      <c r="C45" s="33"/>
      <c r="D45" s="33"/>
      <c r="E45" s="33"/>
      <c r="F45" s="34"/>
      <c r="G45" s="57">
        <f t="shared" si="5"/>
        <v>0</v>
      </c>
      <c r="H45" s="35"/>
      <c r="I45" s="58">
        <f t="shared" si="0"/>
        <v>0</v>
      </c>
      <c r="J45" s="57">
        <f t="shared" si="1"/>
        <v>0</v>
      </c>
      <c r="K45" s="58">
        <f t="shared" si="6"/>
        <v>0</v>
      </c>
      <c r="L45" s="36"/>
      <c r="M45" s="57">
        <f t="shared" si="3"/>
        <v>0</v>
      </c>
      <c r="N45" s="57">
        <f t="shared" si="4"/>
        <v>0</v>
      </c>
      <c r="O45" s="37"/>
      <c r="R45" s="64"/>
    </row>
    <row r="46" spans="1:21" ht="14.1" customHeight="1">
      <c r="A46" s="31"/>
      <c r="B46" s="32"/>
      <c r="C46" s="33"/>
      <c r="D46" s="33"/>
      <c r="E46" s="33"/>
      <c r="F46" s="34"/>
      <c r="G46" s="57">
        <f t="shared" si="5"/>
        <v>0</v>
      </c>
      <c r="H46" s="35"/>
      <c r="I46" s="58">
        <f t="shared" si="0"/>
        <v>0</v>
      </c>
      <c r="J46" s="57">
        <f t="shared" si="1"/>
        <v>0</v>
      </c>
      <c r="K46" s="58">
        <f t="shared" si="6"/>
        <v>0</v>
      </c>
      <c r="L46" s="36"/>
      <c r="M46" s="57">
        <f t="shared" si="3"/>
        <v>0</v>
      </c>
      <c r="N46" s="57">
        <f t="shared" si="4"/>
        <v>0</v>
      </c>
      <c r="O46" s="37"/>
    </row>
    <row r="47" spans="1:21" ht="14.1" customHeight="1">
      <c r="A47" s="31"/>
      <c r="B47" s="32"/>
      <c r="C47" s="33"/>
      <c r="D47" s="33"/>
      <c r="E47" s="33"/>
      <c r="F47" s="34"/>
      <c r="G47" s="57">
        <f t="shared" si="5"/>
        <v>0</v>
      </c>
      <c r="H47" s="35"/>
      <c r="I47" s="58">
        <f t="shared" si="0"/>
        <v>0</v>
      </c>
      <c r="J47" s="57">
        <f t="shared" si="1"/>
        <v>0</v>
      </c>
      <c r="K47" s="58">
        <f t="shared" si="6"/>
        <v>0</v>
      </c>
      <c r="L47" s="36"/>
      <c r="M47" s="57">
        <f t="shared" si="3"/>
        <v>0</v>
      </c>
      <c r="N47" s="57">
        <f t="shared" si="4"/>
        <v>0</v>
      </c>
      <c r="O47" s="37"/>
    </row>
    <row r="48" spans="1:21" ht="14.1" customHeight="1">
      <c r="A48" s="31"/>
      <c r="B48" s="32"/>
      <c r="C48" s="33"/>
      <c r="D48" s="33"/>
      <c r="E48" s="33"/>
      <c r="F48" s="34"/>
      <c r="G48" s="57">
        <f t="shared" si="5"/>
        <v>0</v>
      </c>
      <c r="H48" s="35"/>
      <c r="I48" s="58">
        <f t="shared" si="0"/>
        <v>0</v>
      </c>
      <c r="J48" s="57">
        <f t="shared" si="1"/>
        <v>0</v>
      </c>
      <c r="K48" s="58">
        <f t="shared" si="6"/>
        <v>0</v>
      </c>
      <c r="L48" s="36"/>
      <c r="M48" s="57">
        <f t="shared" si="3"/>
        <v>0</v>
      </c>
      <c r="N48" s="57">
        <f t="shared" si="4"/>
        <v>0</v>
      </c>
      <c r="O48" s="37"/>
    </row>
    <row r="49" spans="1:15" ht="14.1" customHeight="1">
      <c r="A49" s="31"/>
      <c r="B49" s="32"/>
      <c r="C49" s="33"/>
      <c r="D49" s="33"/>
      <c r="E49" s="33"/>
      <c r="F49" s="34"/>
      <c r="G49" s="57">
        <f t="shared" si="5"/>
        <v>0</v>
      </c>
      <c r="H49" s="35"/>
      <c r="I49" s="58">
        <f t="shared" si="0"/>
        <v>0</v>
      </c>
      <c r="J49" s="57">
        <f t="shared" si="1"/>
        <v>0</v>
      </c>
      <c r="K49" s="58">
        <f t="shared" si="6"/>
        <v>0</v>
      </c>
      <c r="L49" s="36"/>
      <c r="M49" s="57">
        <f t="shared" si="3"/>
        <v>0</v>
      </c>
      <c r="N49" s="57">
        <f t="shared" si="4"/>
        <v>0</v>
      </c>
      <c r="O49" s="37"/>
    </row>
    <row r="50" spans="1:15" ht="14.1" customHeight="1">
      <c r="A50" s="31"/>
      <c r="B50" s="32"/>
      <c r="C50" s="33"/>
      <c r="D50" s="33"/>
      <c r="E50" s="33"/>
      <c r="F50" s="34"/>
      <c r="G50" s="57">
        <f t="shared" si="5"/>
        <v>0</v>
      </c>
      <c r="H50" s="35"/>
      <c r="I50" s="58">
        <f t="shared" si="0"/>
        <v>0</v>
      </c>
      <c r="J50" s="57">
        <f t="shared" si="1"/>
        <v>0</v>
      </c>
      <c r="K50" s="58">
        <f t="shared" si="6"/>
        <v>0</v>
      </c>
      <c r="L50" s="36"/>
      <c r="M50" s="57">
        <f t="shared" si="3"/>
        <v>0</v>
      </c>
      <c r="N50" s="57">
        <f t="shared" si="4"/>
        <v>0</v>
      </c>
      <c r="O50" s="37"/>
    </row>
    <row r="51" spans="1:15" ht="14.1" customHeight="1">
      <c r="A51" s="31"/>
      <c r="B51" s="32"/>
      <c r="C51" s="33"/>
      <c r="D51" s="33"/>
      <c r="E51" s="33"/>
      <c r="F51" s="34"/>
      <c r="G51" s="57">
        <f t="shared" si="5"/>
        <v>0</v>
      </c>
      <c r="H51" s="35"/>
      <c r="I51" s="58">
        <f t="shared" si="0"/>
        <v>0</v>
      </c>
      <c r="J51" s="57">
        <f t="shared" si="1"/>
        <v>0</v>
      </c>
      <c r="K51" s="58">
        <f t="shared" si="6"/>
        <v>0</v>
      </c>
      <c r="L51" s="36"/>
      <c r="M51" s="57">
        <f t="shared" si="3"/>
        <v>0</v>
      </c>
      <c r="N51" s="57">
        <f t="shared" si="4"/>
        <v>0</v>
      </c>
      <c r="O51" s="37"/>
    </row>
    <row r="52" spans="1:15" ht="14.1" customHeight="1">
      <c r="A52" s="31"/>
      <c r="B52" s="32"/>
      <c r="C52" s="33"/>
      <c r="D52" s="33"/>
      <c r="E52" s="33"/>
      <c r="F52" s="34"/>
      <c r="G52" s="57">
        <f t="shared" si="5"/>
        <v>0</v>
      </c>
      <c r="H52" s="35"/>
      <c r="I52" s="58">
        <f t="shared" si="0"/>
        <v>0</v>
      </c>
      <c r="J52" s="57">
        <f t="shared" si="1"/>
        <v>0</v>
      </c>
      <c r="K52" s="58">
        <f t="shared" si="6"/>
        <v>0</v>
      </c>
      <c r="L52" s="36"/>
      <c r="M52" s="57">
        <f t="shared" si="3"/>
        <v>0</v>
      </c>
      <c r="N52" s="57">
        <f t="shared" si="4"/>
        <v>0</v>
      </c>
      <c r="O52" s="37"/>
    </row>
    <row r="53" spans="1:15" ht="14.1" customHeight="1">
      <c r="A53" s="31"/>
      <c r="B53" s="32"/>
      <c r="C53" s="33"/>
      <c r="D53" s="33"/>
      <c r="E53" s="33"/>
      <c r="F53" s="34"/>
      <c r="G53" s="57">
        <f t="shared" si="5"/>
        <v>0</v>
      </c>
      <c r="H53" s="35"/>
      <c r="I53" s="58">
        <f t="shared" si="0"/>
        <v>0</v>
      </c>
      <c r="J53" s="57">
        <f t="shared" si="1"/>
        <v>0</v>
      </c>
      <c r="K53" s="58">
        <f t="shared" si="6"/>
        <v>0</v>
      </c>
      <c r="L53" s="36"/>
      <c r="M53" s="57">
        <f t="shared" si="3"/>
        <v>0</v>
      </c>
      <c r="N53" s="57">
        <f t="shared" si="4"/>
        <v>0</v>
      </c>
      <c r="O53" s="37"/>
    </row>
    <row r="54" spans="1:15" ht="14.1" customHeight="1">
      <c r="A54" s="31"/>
      <c r="B54" s="32"/>
      <c r="C54" s="33"/>
      <c r="D54" s="33"/>
      <c r="E54" s="33"/>
      <c r="F54" s="34"/>
      <c r="G54" s="57">
        <f t="shared" si="5"/>
        <v>0</v>
      </c>
      <c r="H54" s="35"/>
      <c r="I54" s="58">
        <f t="shared" si="0"/>
        <v>0</v>
      </c>
      <c r="J54" s="57">
        <f t="shared" si="1"/>
        <v>0</v>
      </c>
      <c r="K54" s="58">
        <f t="shared" si="6"/>
        <v>0</v>
      </c>
      <c r="L54" s="36"/>
      <c r="M54" s="57">
        <f t="shared" si="3"/>
        <v>0</v>
      </c>
      <c r="N54" s="57">
        <f t="shared" si="4"/>
        <v>0</v>
      </c>
      <c r="O54" s="37"/>
    </row>
    <row r="55" spans="1:15" ht="14.1" customHeight="1">
      <c r="A55" s="31"/>
      <c r="B55" s="32"/>
      <c r="C55" s="33"/>
      <c r="D55" s="33"/>
      <c r="E55" s="33"/>
      <c r="F55" s="34"/>
      <c r="G55" s="57">
        <f t="shared" si="5"/>
        <v>0</v>
      </c>
      <c r="H55" s="35"/>
      <c r="I55" s="58">
        <f t="shared" si="0"/>
        <v>0</v>
      </c>
      <c r="J55" s="57">
        <f t="shared" si="1"/>
        <v>0</v>
      </c>
      <c r="K55" s="58">
        <f t="shared" si="6"/>
        <v>0</v>
      </c>
      <c r="L55" s="36"/>
      <c r="M55" s="57">
        <f t="shared" si="3"/>
        <v>0</v>
      </c>
      <c r="N55" s="57">
        <f t="shared" si="4"/>
        <v>0</v>
      </c>
      <c r="O55" s="37"/>
    </row>
    <row r="56" spans="1:15" ht="14.1" customHeight="1">
      <c r="A56" s="31"/>
      <c r="B56" s="32"/>
      <c r="C56" s="33"/>
      <c r="D56" s="33"/>
      <c r="E56" s="33"/>
      <c r="F56" s="34"/>
      <c r="G56" s="57">
        <f t="shared" si="5"/>
        <v>0</v>
      </c>
      <c r="H56" s="35"/>
      <c r="I56" s="58">
        <f t="shared" si="0"/>
        <v>0</v>
      </c>
      <c r="J56" s="57">
        <f t="shared" si="1"/>
        <v>0</v>
      </c>
      <c r="K56" s="58">
        <f t="shared" si="6"/>
        <v>0</v>
      </c>
      <c r="L56" s="36"/>
      <c r="M56" s="57">
        <f t="shared" si="3"/>
        <v>0</v>
      </c>
      <c r="N56" s="57">
        <f t="shared" si="4"/>
        <v>0</v>
      </c>
      <c r="O56" s="37"/>
    </row>
    <row r="57" spans="1:15" ht="14.1" customHeight="1">
      <c r="A57" s="31"/>
      <c r="B57" s="32"/>
      <c r="C57" s="33"/>
      <c r="D57" s="33"/>
      <c r="E57" s="33"/>
      <c r="F57" s="34"/>
      <c r="G57" s="57">
        <f t="shared" si="5"/>
        <v>0</v>
      </c>
      <c r="H57" s="35"/>
      <c r="I57" s="58">
        <f t="shared" si="0"/>
        <v>0</v>
      </c>
      <c r="J57" s="57">
        <f t="shared" si="1"/>
        <v>0</v>
      </c>
      <c r="K57" s="58">
        <f t="shared" si="6"/>
        <v>0</v>
      </c>
      <c r="L57" s="36"/>
      <c r="M57" s="57">
        <f t="shared" si="3"/>
        <v>0</v>
      </c>
      <c r="N57" s="57">
        <f t="shared" si="4"/>
        <v>0</v>
      </c>
      <c r="O57" s="37"/>
    </row>
    <row r="58" spans="1:15" ht="14.1" customHeight="1">
      <c r="A58" s="31"/>
      <c r="B58" s="32"/>
      <c r="C58" s="33"/>
      <c r="D58" s="33"/>
      <c r="E58" s="33"/>
      <c r="F58" s="34"/>
      <c r="G58" s="57">
        <f t="shared" si="5"/>
        <v>0</v>
      </c>
      <c r="H58" s="35"/>
      <c r="I58" s="58">
        <f t="shared" si="0"/>
        <v>0</v>
      </c>
      <c r="J58" s="57">
        <f t="shared" si="1"/>
        <v>0</v>
      </c>
      <c r="K58" s="58">
        <f t="shared" si="6"/>
        <v>0</v>
      </c>
      <c r="L58" s="36"/>
      <c r="M58" s="57">
        <f t="shared" si="3"/>
        <v>0</v>
      </c>
      <c r="N58" s="57">
        <f t="shared" si="4"/>
        <v>0</v>
      </c>
      <c r="O58" s="37"/>
    </row>
    <row r="59" spans="1:15" ht="14.1" customHeight="1">
      <c r="A59" s="31"/>
      <c r="B59" s="32"/>
      <c r="C59" s="33"/>
      <c r="D59" s="33"/>
      <c r="E59" s="33"/>
      <c r="F59" s="34"/>
      <c r="G59" s="57">
        <f t="shared" si="5"/>
        <v>0</v>
      </c>
      <c r="H59" s="35"/>
      <c r="I59" s="58">
        <f t="shared" si="0"/>
        <v>0</v>
      </c>
      <c r="J59" s="57">
        <f t="shared" si="1"/>
        <v>0</v>
      </c>
      <c r="K59" s="58">
        <f t="shared" si="6"/>
        <v>0</v>
      </c>
      <c r="L59" s="36"/>
      <c r="M59" s="57">
        <f t="shared" si="3"/>
        <v>0</v>
      </c>
      <c r="N59" s="57">
        <f t="shared" si="4"/>
        <v>0</v>
      </c>
      <c r="O59" s="37"/>
    </row>
    <row r="60" spans="1:15" ht="14.1" customHeight="1">
      <c r="A60" s="31"/>
      <c r="B60" s="32"/>
      <c r="C60" s="33"/>
      <c r="D60" s="33"/>
      <c r="E60" s="33"/>
      <c r="F60" s="34"/>
      <c r="G60" s="57">
        <f t="shared" si="5"/>
        <v>0</v>
      </c>
      <c r="H60" s="35"/>
      <c r="I60" s="58">
        <f t="shared" si="0"/>
        <v>0</v>
      </c>
      <c r="J60" s="57">
        <f t="shared" si="1"/>
        <v>0</v>
      </c>
      <c r="K60" s="58">
        <f t="shared" si="6"/>
        <v>0</v>
      </c>
      <c r="L60" s="36"/>
      <c r="M60" s="57">
        <f t="shared" si="3"/>
        <v>0</v>
      </c>
      <c r="N60" s="57">
        <f t="shared" si="4"/>
        <v>0</v>
      </c>
      <c r="O60" s="37"/>
    </row>
    <row r="61" spans="1:15" ht="14.1" customHeight="1">
      <c r="A61" s="31"/>
      <c r="B61" s="32"/>
      <c r="C61" s="33"/>
      <c r="D61" s="33"/>
      <c r="E61" s="33"/>
      <c r="F61" s="34"/>
      <c r="G61" s="57">
        <f t="shared" si="5"/>
        <v>0</v>
      </c>
      <c r="H61" s="35"/>
      <c r="I61" s="58">
        <f t="shared" si="0"/>
        <v>0</v>
      </c>
      <c r="J61" s="57">
        <f t="shared" si="1"/>
        <v>0</v>
      </c>
      <c r="K61" s="58">
        <f t="shared" si="6"/>
        <v>0</v>
      </c>
      <c r="L61" s="36"/>
      <c r="M61" s="57">
        <f t="shared" si="3"/>
        <v>0</v>
      </c>
      <c r="N61" s="57">
        <f t="shared" si="4"/>
        <v>0</v>
      </c>
      <c r="O61" s="37"/>
    </row>
    <row r="62" spans="1:15" ht="14.1" customHeight="1">
      <c r="A62" s="31"/>
      <c r="B62" s="32"/>
      <c r="C62" s="33"/>
      <c r="D62" s="33"/>
      <c r="E62" s="33"/>
      <c r="F62" s="34"/>
      <c r="G62" s="57">
        <f t="shared" si="5"/>
        <v>0</v>
      </c>
      <c r="H62" s="35"/>
      <c r="I62" s="58">
        <f t="shared" si="0"/>
        <v>0</v>
      </c>
      <c r="J62" s="57">
        <f t="shared" si="1"/>
        <v>0</v>
      </c>
      <c r="K62" s="58">
        <f t="shared" si="6"/>
        <v>0</v>
      </c>
      <c r="L62" s="36"/>
      <c r="M62" s="57">
        <f t="shared" si="3"/>
        <v>0</v>
      </c>
      <c r="N62" s="57">
        <f t="shared" si="4"/>
        <v>0</v>
      </c>
      <c r="O62" s="37"/>
    </row>
    <row r="63" spans="1:15" ht="14.1" customHeight="1">
      <c r="A63" s="31"/>
      <c r="B63" s="32"/>
      <c r="C63" s="33"/>
      <c r="D63" s="33"/>
      <c r="E63" s="33"/>
      <c r="F63" s="34"/>
      <c r="G63" s="57">
        <f t="shared" si="5"/>
        <v>0</v>
      </c>
      <c r="H63" s="35"/>
      <c r="I63" s="58">
        <f t="shared" si="0"/>
        <v>0</v>
      </c>
      <c r="J63" s="57">
        <f t="shared" si="1"/>
        <v>0</v>
      </c>
      <c r="K63" s="58">
        <f t="shared" si="6"/>
        <v>0</v>
      </c>
      <c r="L63" s="36"/>
      <c r="M63" s="57">
        <f t="shared" si="3"/>
        <v>0</v>
      </c>
      <c r="N63" s="57">
        <f t="shared" si="4"/>
        <v>0</v>
      </c>
      <c r="O63" s="37"/>
    </row>
    <row r="64" spans="1:15" ht="14.1" customHeight="1">
      <c r="A64" s="31"/>
      <c r="B64" s="32"/>
      <c r="C64" s="33"/>
      <c r="D64" s="33"/>
      <c r="E64" s="33"/>
      <c r="F64" s="34"/>
      <c r="G64" s="57">
        <f t="shared" si="5"/>
        <v>0</v>
      </c>
      <c r="H64" s="35"/>
      <c r="I64" s="58">
        <f t="shared" si="0"/>
        <v>0</v>
      </c>
      <c r="J64" s="57">
        <f t="shared" si="1"/>
        <v>0</v>
      </c>
      <c r="K64" s="58">
        <f t="shared" si="6"/>
        <v>0</v>
      </c>
      <c r="L64" s="36"/>
      <c r="M64" s="57">
        <f t="shared" si="3"/>
        <v>0</v>
      </c>
      <c r="N64" s="57">
        <f t="shared" si="4"/>
        <v>0</v>
      </c>
      <c r="O64" s="37"/>
    </row>
    <row r="65" spans="1:15" ht="14.1" customHeight="1">
      <c r="A65" s="31"/>
      <c r="B65" s="32"/>
      <c r="C65" s="33"/>
      <c r="D65" s="33"/>
      <c r="E65" s="33"/>
      <c r="F65" s="34"/>
      <c r="G65" s="57">
        <f t="shared" si="5"/>
        <v>0</v>
      </c>
      <c r="H65" s="35"/>
      <c r="I65" s="58">
        <f t="shared" si="0"/>
        <v>0</v>
      </c>
      <c r="J65" s="57">
        <f t="shared" si="1"/>
        <v>0</v>
      </c>
      <c r="K65" s="58">
        <f t="shared" si="6"/>
        <v>0</v>
      </c>
      <c r="L65" s="36"/>
      <c r="M65" s="57">
        <f t="shared" si="3"/>
        <v>0</v>
      </c>
      <c r="N65" s="57">
        <f t="shared" si="4"/>
        <v>0</v>
      </c>
      <c r="O65" s="37"/>
    </row>
    <row r="66" spans="1:15" ht="14.1" customHeight="1">
      <c r="A66" s="31"/>
      <c r="B66" s="32"/>
      <c r="C66" s="33"/>
      <c r="D66" s="33"/>
      <c r="E66" s="33"/>
      <c r="F66" s="34"/>
      <c r="G66" s="57">
        <f t="shared" si="5"/>
        <v>0</v>
      </c>
      <c r="H66" s="35"/>
      <c r="I66" s="58">
        <f t="shared" si="0"/>
        <v>0</v>
      </c>
      <c r="J66" s="57">
        <f t="shared" si="1"/>
        <v>0</v>
      </c>
      <c r="K66" s="58">
        <f t="shared" si="6"/>
        <v>0</v>
      </c>
      <c r="L66" s="36"/>
      <c r="M66" s="57">
        <f t="shared" si="3"/>
        <v>0</v>
      </c>
      <c r="N66" s="57">
        <f t="shared" si="4"/>
        <v>0</v>
      </c>
      <c r="O66" s="37"/>
    </row>
    <row r="67" spans="1:15" ht="14.1" customHeight="1">
      <c r="A67" s="31"/>
      <c r="B67" s="32"/>
      <c r="C67" s="33"/>
      <c r="D67" s="33"/>
      <c r="E67" s="33"/>
      <c r="F67" s="34"/>
      <c r="G67" s="57">
        <f t="shared" si="5"/>
        <v>0</v>
      </c>
      <c r="H67" s="35"/>
      <c r="I67" s="58">
        <f t="shared" si="0"/>
        <v>0</v>
      </c>
      <c r="J67" s="57">
        <f t="shared" si="1"/>
        <v>0</v>
      </c>
      <c r="K67" s="58">
        <f t="shared" si="6"/>
        <v>0</v>
      </c>
      <c r="L67" s="36"/>
      <c r="M67" s="57">
        <f t="shared" si="3"/>
        <v>0</v>
      </c>
      <c r="N67" s="57">
        <f t="shared" si="4"/>
        <v>0</v>
      </c>
      <c r="O67" s="37"/>
    </row>
    <row r="68" spans="1:15" ht="14.1" customHeight="1">
      <c r="A68" s="31"/>
      <c r="B68" s="32"/>
      <c r="C68" s="33"/>
      <c r="D68" s="33"/>
      <c r="E68" s="33"/>
      <c r="F68" s="34"/>
      <c r="G68" s="57">
        <f t="shared" si="5"/>
        <v>0</v>
      </c>
      <c r="H68" s="35"/>
      <c r="I68" s="58">
        <f t="shared" si="0"/>
        <v>0</v>
      </c>
      <c r="J68" s="57">
        <f t="shared" si="1"/>
        <v>0</v>
      </c>
      <c r="K68" s="58">
        <f t="shared" si="6"/>
        <v>0</v>
      </c>
      <c r="L68" s="36"/>
      <c r="M68" s="57">
        <f t="shared" si="3"/>
        <v>0</v>
      </c>
      <c r="N68" s="57">
        <f t="shared" si="4"/>
        <v>0</v>
      </c>
      <c r="O68" s="37"/>
    </row>
    <row r="69" spans="1:15" ht="14.1" customHeight="1">
      <c r="A69" s="31"/>
      <c r="B69" s="32"/>
      <c r="C69" s="33"/>
      <c r="D69" s="33"/>
      <c r="E69" s="33"/>
      <c r="F69" s="34"/>
      <c r="G69" s="57">
        <f t="shared" si="5"/>
        <v>0</v>
      </c>
      <c r="H69" s="35"/>
      <c r="I69" s="58">
        <f t="shared" si="0"/>
        <v>0</v>
      </c>
      <c r="J69" s="57">
        <f t="shared" si="1"/>
        <v>0</v>
      </c>
      <c r="K69" s="58">
        <f t="shared" si="6"/>
        <v>0</v>
      </c>
      <c r="L69" s="36"/>
      <c r="M69" s="57">
        <f t="shared" si="3"/>
        <v>0</v>
      </c>
      <c r="N69" s="57">
        <f t="shared" si="4"/>
        <v>0</v>
      </c>
      <c r="O69" s="37"/>
    </row>
    <row r="70" spans="1:15" ht="14.1" customHeight="1">
      <c r="A70" s="31"/>
      <c r="B70" s="32"/>
      <c r="C70" s="33"/>
      <c r="D70" s="33"/>
      <c r="E70" s="33"/>
      <c r="F70" s="34"/>
      <c r="G70" s="57">
        <f t="shared" si="5"/>
        <v>0</v>
      </c>
      <c r="H70" s="35"/>
      <c r="I70" s="58">
        <f t="shared" si="0"/>
        <v>0</v>
      </c>
      <c r="J70" s="57">
        <f t="shared" si="1"/>
        <v>0</v>
      </c>
      <c r="K70" s="58">
        <f t="shared" si="6"/>
        <v>0</v>
      </c>
      <c r="L70" s="36"/>
      <c r="M70" s="57">
        <f t="shared" si="3"/>
        <v>0</v>
      </c>
      <c r="N70" s="57">
        <f t="shared" si="4"/>
        <v>0</v>
      </c>
      <c r="O70" s="37"/>
    </row>
    <row r="71" spans="1:15" ht="14.1" customHeight="1">
      <c r="A71" s="31"/>
      <c r="B71" s="32"/>
      <c r="C71" s="33"/>
      <c r="D71" s="33"/>
      <c r="E71" s="33"/>
      <c r="F71" s="34"/>
      <c r="G71" s="57">
        <f t="shared" si="5"/>
        <v>0</v>
      </c>
      <c r="H71" s="35"/>
      <c r="I71" s="58">
        <f t="shared" si="0"/>
        <v>0</v>
      </c>
      <c r="J71" s="57">
        <f t="shared" si="1"/>
        <v>0</v>
      </c>
      <c r="K71" s="58">
        <f t="shared" si="6"/>
        <v>0</v>
      </c>
      <c r="L71" s="36"/>
      <c r="M71" s="57">
        <f t="shared" si="3"/>
        <v>0</v>
      </c>
      <c r="N71" s="57">
        <f t="shared" si="4"/>
        <v>0</v>
      </c>
      <c r="O71" s="37"/>
    </row>
    <row r="72" spans="1:15" ht="14.1" customHeight="1">
      <c r="A72" s="31"/>
      <c r="B72" s="32"/>
      <c r="C72" s="33"/>
      <c r="D72" s="33"/>
      <c r="E72" s="33"/>
      <c r="F72" s="34"/>
      <c r="G72" s="57">
        <f t="shared" si="5"/>
        <v>0</v>
      </c>
      <c r="H72" s="35"/>
      <c r="I72" s="58">
        <f t="shared" si="0"/>
        <v>0</v>
      </c>
      <c r="J72" s="57">
        <f t="shared" si="1"/>
        <v>0</v>
      </c>
      <c r="K72" s="58">
        <f t="shared" si="6"/>
        <v>0</v>
      </c>
      <c r="L72" s="36"/>
      <c r="M72" s="57">
        <f t="shared" si="3"/>
        <v>0</v>
      </c>
      <c r="N72" s="57">
        <f t="shared" si="4"/>
        <v>0</v>
      </c>
      <c r="O72" s="37"/>
    </row>
    <row r="73" spans="1:15" ht="14.1" customHeight="1">
      <c r="A73" s="31"/>
      <c r="B73" s="32"/>
      <c r="C73" s="33"/>
      <c r="D73" s="33"/>
      <c r="E73" s="33"/>
      <c r="F73" s="34"/>
      <c r="G73" s="57">
        <f t="shared" si="5"/>
        <v>0</v>
      </c>
      <c r="H73" s="35"/>
      <c r="I73" s="58">
        <f t="shared" si="0"/>
        <v>0</v>
      </c>
      <c r="J73" s="57">
        <f t="shared" si="1"/>
        <v>0</v>
      </c>
      <c r="K73" s="58">
        <f t="shared" si="6"/>
        <v>0</v>
      </c>
      <c r="L73" s="36"/>
      <c r="M73" s="57">
        <f t="shared" si="3"/>
        <v>0</v>
      </c>
      <c r="N73" s="57">
        <f t="shared" si="4"/>
        <v>0</v>
      </c>
      <c r="O73" s="37"/>
    </row>
    <row r="74" spans="1:15" ht="14.1" customHeight="1">
      <c r="A74" s="31"/>
      <c r="B74" s="32"/>
      <c r="C74" s="33"/>
      <c r="D74" s="33"/>
      <c r="E74" s="33"/>
      <c r="F74" s="34"/>
      <c r="G74" s="57">
        <f t="shared" si="5"/>
        <v>0</v>
      </c>
      <c r="H74" s="35"/>
      <c r="I74" s="58">
        <f t="shared" si="0"/>
        <v>0</v>
      </c>
      <c r="J74" s="57">
        <f t="shared" si="1"/>
        <v>0</v>
      </c>
      <c r="K74" s="58">
        <f t="shared" si="6"/>
        <v>0</v>
      </c>
      <c r="L74" s="36"/>
      <c r="M74" s="57">
        <f t="shared" si="3"/>
        <v>0</v>
      </c>
      <c r="N74" s="57">
        <f t="shared" si="4"/>
        <v>0</v>
      </c>
      <c r="O74" s="37"/>
    </row>
    <row r="75" spans="1:15" ht="14.1" customHeight="1">
      <c r="A75" s="31"/>
      <c r="B75" s="32"/>
      <c r="C75" s="33"/>
      <c r="D75" s="33"/>
      <c r="E75" s="33"/>
      <c r="F75" s="34"/>
      <c r="G75" s="57">
        <f t="shared" si="5"/>
        <v>0</v>
      </c>
      <c r="H75" s="35"/>
      <c r="I75" s="58">
        <f t="shared" si="0"/>
        <v>0</v>
      </c>
      <c r="J75" s="57">
        <f t="shared" si="1"/>
        <v>0</v>
      </c>
      <c r="K75" s="58">
        <f t="shared" si="6"/>
        <v>0</v>
      </c>
      <c r="L75" s="36"/>
      <c r="M75" s="57">
        <f t="shared" si="3"/>
        <v>0</v>
      </c>
      <c r="N75" s="57">
        <f t="shared" si="4"/>
        <v>0</v>
      </c>
      <c r="O75" s="37"/>
    </row>
    <row r="76" spans="1:15" ht="14.1" customHeight="1">
      <c r="A76" s="31"/>
      <c r="B76" s="32"/>
      <c r="C76" s="33"/>
      <c r="D76" s="33"/>
      <c r="E76" s="33"/>
      <c r="F76" s="34"/>
      <c r="G76" s="57">
        <f t="shared" si="5"/>
        <v>0</v>
      </c>
      <c r="H76" s="35"/>
      <c r="I76" s="58">
        <f t="shared" si="0"/>
        <v>0</v>
      </c>
      <c r="J76" s="57">
        <f t="shared" si="1"/>
        <v>0</v>
      </c>
      <c r="K76" s="58">
        <f t="shared" si="6"/>
        <v>0</v>
      </c>
      <c r="L76" s="36"/>
      <c r="M76" s="57">
        <f t="shared" si="3"/>
        <v>0</v>
      </c>
      <c r="N76" s="57">
        <f t="shared" si="4"/>
        <v>0</v>
      </c>
      <c r="O76" s="37"/>
    </row>
    <row r="77" spans="1:15" ht="14.1" customHeight="1">
      <c r="A77" s="31"/>
      <c r="B77" s="32"/>
      <c r="C77" s="33"/>
      <c r="D77" s="33"/>
      <c r="E77" s="33"/>
      <c r="F77" s="34"/>
      <c r="G77" s="57">
        <f t="shared" si="5"/>
        <v>0</v>
      </c>
      <c r="H77" s="35"/>
      <c r="I77" s="58">
        <f t="shared" si="0"/>
        <v>0</v>
      </c>
      <c r="J77" s="57">
        <f t="shared" si="1"/>
        <v>0</v>
      </c>
      <c r="K77" s="58">
        <f t="shared" si="6"/>
        <v>0</v>
      </c>
      <c r="L77" s="36"/>
      <c r="M77" s="57">
        <f t="shared" si="3"/>
        <v>0</v>
      </c>
      <c r="N77" s="57">
        <f t="shared" si="4"/>
        <v>0</v>
      </c>
      <c r="O77" s="37"/>
    </row>
    <row r="78" spans="1:15" ht="14.1" customHeight="1">
      <c r="A78" s="31"/>
      <c r="B78" s="32"/>
      <c r="C78" s="33"/>
      <c r="D78" s="33"/>
      <c r="E78" s="33"/>
      <c r="F78" s="34"/>
      <c r="G78" s="57">
        <f t="shared" si="5"/>
        <v>0</v>
      </c>
      <c r="H78" s="35"/>
      <c r="I78" s="58">
        <f t="shared" si="0"/>
        <v>0</v>
      </c>
      <c r="J78" s="57">
        <f t="shared" si="1"/>
        <v>0</v>
      </c>
      <c r="K78" s="58">
        <f t="shared" si="6"/>
        <v>0</v>
      </c>
      <c r="L78" s="36"/>
      <c r="M78" s="57">
        <f t="shared" si="3"/>
        <v>0</v>
      </c>
      <c r="N78" s="57">
        <f t="shared" si="4"/>
        <v>0</v>
      </c>
      <c r="O78" s="37"/>
    </row>
    <row r="79" spans="1:15" ht="14.1" customHeight="1">
      <c r="A79" s="31"/>
      <c r="B79" s="32"/>
      <c r="C79" s="33"/>
      <c r="D79" s="33"/>
      <c r="E79" s="33"/>
      <c r="F79" s="34"/>
      <c r="G79" s="57">
        <f t="shared" si="5"/>
        <v>0</v>
      </c>
      <c r="H79" s="35"/>
      <c r="I79" s="58">
        <f t="shared" si="0"/>
        <v>0</v>
      </c>
      <c r="J79" s="57">
        <f t="shared" si="1"/>
        <v>0</v>
      </c>
      <c r="K79" s="58">
        <f t="shared" si="6"/>
        <v>0</v>
      </c>
      <c r="L79" s="36"/>
      <c r="M79" s="57">
        <f t="shared" si="3"/>
        <v>0</v>
      </c>
      <c r="N79" s="57">
        <f t="shared" si="4"/>
        <v>0</v>
      </c>
      <c r="O79" s="37"/>
    </row>
    <row r="80" spans="1:15" ht="14.1" customHeight="1">
      <c r="A80" s="31"/>
      <c r="B80" s="32"/>
      <c r="C80" s="33"/>
      <c r="D80" s="33"/>
      <c r="E80" s="33"/>
      <c r="F80" s="34"/>
      <c r="G80" s="57">
        <f t="shared" si="5"/>
        <v>0</v>
      </c>
      <c r="H80" s="35"/>
      <c r="I80" s="58">
        <f t="shared" si="0"/>
        <v>0</v>
      </c>
      <c r="J80" s="57">
        <f t="shared" si="1"/>
        <v>0</v>
      </c>
      <c r="K80" s="58">
        <f t="shared" si="6"/>
        <v>0</v>
      </c>
      <c r="L80" s="36"/>
      <c r="M80" s="57">
        <f t="shared" si="3"/>
        <v>0</v>
      </c>
      <c r="N80" s="57">
        <f t="shared" si="4"/>
        <v>0</v>
      </c>
      <c r="O80" s="37"/>
    </row>
    <row r="81" spans="1:15" ht="14.1" customHeight="1">
      <c r="A81" s="31"/>
      <c r="B81" s="32"/>
      <c r="C81" s="33"/>
      <c r="D81" s="33"/>
      <c r="E81" s="33"/>
      <c r="F81" s="34"/>
      <c r="G81" s="57">
        <f t="shared" si="5"/>
        <v>0</v>
      </c>
      <c r="H81" s="35"/>
      <c r="I81" s="58">
        <f t="shared" si="0"/>
        <v>0</v>
      </c>
      <c r="J81" s="57">
        <f t="shared" si="1"/>
        <v>0</v>
      </c>
      <c r="K81" s="58">
        <f t="shared" si="6"/>
        <v>0</v>
      </c>
      <c r="L81" s="36"/>
      <c r="M81" s="57">
        <f t="shared" si="3"/>
        <v>0</v>
      </c>
      <c r="N81" s="57">
        <f t="shared" si="4"/>
        <v>0</v>
      </c>
      <c r="O81" s="37"/>
    </row>
    <row r="82" spans="1:15" ht="14.1" customHeight="1">
      <c r="A82" s="31"/>
      <c r="B82" s="32"/>
      <c r="C82" s="33"/>
      <c r="D82" s="33"/>
      <c r="E82" s="33"/>
      <c r="F82" s="34"/>
      <c r="G82" s="57">
        <f t="shared" si="5"/>
        <v>0</v>
      </c>
      <c r="H82" s="35"/>
      <c r="I82" s="58">
        <f t="shared" si="0"/>
        <v>0</v>
      </c>
      <c r="J82" s="57">
        <f t="shared" si="1"/>
        <v>0</v>
      </c>
      <c r="K82" s="58">
        <f t="shared" si="6"/>
        <v>0</v>
      </c>
      <c r="L82" s="36"/>
      <c r="M82" s="57">
        <f t="shared" si="3"/>
        <v>0</v>
      </c>
      <c r="N82" s="57">
        <f t="shared" si="4"/>
        <v>0</v>
      </c>
      <c r="O82" s="37"/>
    </row>
    <row r="83" spans="1:15" ht="14.1" customHeight="1">
      <c r="A83" s="31"/>
      <c r="B83" s="32"/>
      <c r="C83" s="33"/>
      <c r="D83" s="33"/>
      <c r="E83" s="33"/>
      <c r="F83" s="34"/>
      <c r="G83" s="57">
        <f t="shared" si="5"/>
        <v>0</v>
      </c>
      <c r="H83" s="35"/>
      <c r="I83" s="58">
        <f t="shared" si="0"/>
        <v>0</v>
      </c>
      <c r="J83" s="57">
        <f t="shared" si="1"/>
        <v>0</v>
      </c>
      <c r="K83" s="58">
        <f t="shared" si="6"/>
        <v>0</v>
      </c>
      <c r="L83" s="36"/>
      <c r="M83" s="57">
        <f t="shared" si="3"/>
        <v>0</v>
      </c>
      <c r="N83" s="57">
        <f t="shared" si="4"/>
        <v>0</v>
      </c>
      <c r="O83" s="37"/>
    </row>
    <row r="84" spans="1:15" ht="14.1" customHeight="1">
      <c r="A84" s="31"/>
      <c r="B84" s="32"/>
      <c r="C84" s="33"/>
      <c r="D84" s="33"/>
      <c r="E84" s="33"/>
      <c r="F84" s="34"/>
      <c r="G84" s="57">
        <f t="shared" si="5"/>
        <v>0</v>
      </c>
      <c r="H84" s="35"/>
      <c r="I84" s="58">
        <f t="shared" si="0"/>
        <v>0</v>
      </c>
      <c r="J84" s="57">
        <f t="shared" si="1"/>
        <v>0</v>
      </c>
      <c r="K84" s="58">
        <f t="shared" si="6"/>
        <v>0</v>
      </c>
      <c r="L84" s="36"/>
      <c r="M84" s="57">
        <f t="shared" si="3"/>
        <v>0</v>
      </c>
      <c r="N84" s="57">
        <f t="shared" si="4"/>
        <v>0</v>
      </c>
      <c r="O84" s="37"/>
    </row>
    <row r="85" spans="1:15" ht="14.1" customHeight="1">
      <c r="A85" s="31"/>
      <c r="B85" s="32"/>
      <c r="C85" s="33"/>
      <c r="D85" s="33"/>
      <c r="E85" s="39"/>
      <c r="F85" s="34"/>
      <c r="G85" s="57">
        <f t="shared" si="5"/>
        <v>0</v>
      </c>
      <c r="H85" s="35"/>
      <c r="I85" s="58">
        <f t="shared" si="0"/>
        <v>0</v>
      </c>
      <c r="J85" s="57">
        <f t="shared" si="1"/>
        <v>0</v>
      </c>
      <c r="K85" s="58">
        <f t="shared" ref="K85" si="7">+J85</f>
        <v>0</v>
      </c>
      <c r="L85" s="36"/>
      <c r="M85" s="57">
        <f t="shared" si="3"/>
        <v>0</v>
      </c>
      <c r="N85" s="57">
        <f t="shared" si="4"/>
        <v>0</v>
      </c>
      <c r="O85" s="37"/>
    </row>
    <row r="86" spans="1:15" s="56" customFormat="1" ht="30.75" customHeight="1">
      <c r="A86" s="54" t="s">
        <v>0</v>
      </c>
      <c r="B86" s="54"/>
      <c r="C86" s="54"/>
      <c r="D86" s="54"/>
      <c r="E86" s="54"/>
      <c r="F86" s="54"/>
      <c r="G86" s="55">
        <f>SUM(G14:G85)</f>
        <v>0</v>
      </c>
      <c r="H86" s="55"/>
      <c r="I86" s="55">
        <f>SUM(I14:I85)</f>
        <v>0</v>
      </c>
      <c r="J86" s="55">
        <f>SUM(J14:J85)</f>
        <v>0</v>
      </c>
      <c r="K86" s="55">
        <f>SUM(K14:K85)</f>
        <v>0</v>
      </c>
      <c r="L86" s="55"/>
      <c r="M86" s="55">
        <f>SUM(M14:M85)</f>
        <v>0</v>
      </c>
      <c r="N86" s="55">
        <f>SUM(N14:N85)</f>
        <v>0</v>
      </c>
      <c r="O86" s="54"/>
    </row>
    <row r="87" spans="1:15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</row>
    <row r="88" spans="1:1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</row>
    <row r="89" spans="1:15">
      <c r="A89" s="163"/>
      <c r="B89" s="163"/>
      <c r="C89" s="163"/>
      <c r="D89" s="163"/>
      <c r="E89" s="163"/>
      <c r="F89" s="163"/>
      <c r="G89" s="163"/>
      <c r="H89" s="163"/>
      <c r="I89" s="163"/>
      <c r="J89" s="163"/>
      <c r="K89" s="163"/>
      <c r="L89" s="163"/>
      <c r="M89" s="163"/>
      <c r="N89" s="163"/>
      <c r="O89" s="163"/>
    </row>
  </sheetData>
  <sheetProtection algorithmName="SHA-512" hashValue="hECZunefuv8thEagoosQhyqCNzrN/RzPgVRCHPvsITzkdlMAZybpXlvPv68zeVwnwulz28cRaDzBw2bXmoR7hg==" saltValue="tAC9gytmUglRot2SYkxxng==" spinCount="100000" sheet="1" objects="1" scenarios="1"/>
  <dataConsolidate/>
  <mergeCells count="9">
    <mergeCell ref="A1:O1"/>
    <mergeCell ref="A3:O3"/>
    <mergeCell ref="A88:O88"/>
    <mergeCell ref="A89:O89"/>
    <mergeCell ref="A12:O12"/>
    <mergeCell ref="A87:O87"/>
    <mergeCell ref="A4:O4"/>
    <mergeCell ref="A5:O5"/>
    <mergeCell ref="A6:O6"/>
  </mergeCells>
  <phoneticPr fontId="0" type="noConversion"/>
  <dataValidations count="4">
    <dataValidation type="list" allowBlank="1" showInputMessage="1" showErrorMessage="1" sqref="L14:L85">
      <formula1>"85"</formula1>
    </dataValidation>
    <dataValidation type="list" allowBlank="1" showInputMessage="1" showErrorMessage="1" sqref="C14:C85">
      <formula1>"Stroški dela, SS-zunanji izvajalci, ZS-material, ZS-naložba, ZS-storitev, PVN-lastno delo, PVN-lastni material, PVN-zemljišče, Nakup zemljišča"</formula1>
    </dataValidation>
    <dataValidation type="list" allowBlank="1" showInputMessage="1" showErrorMessage="1" sqref="B14:B85">
      <formula1>"Vodilni partner,Partner 1,Partner 2,Partner 3,Partner 4,Partner 5,Partner 6,Partner 7,Partner 8,"</formula1>
    </dataValidation>
    <dataValidation type="list" allowBlank="1" showInputMessage="1" showErrorMessage="1" sqref="H14:H85">
      <formula1>$J$9:$L$9</formula1>
    </dataValidation>
  </dataValidations>
  <printOptions headings="1"/>
  <pageMargins left="0.74803149606299213" right="0.74803149606299213" top="0.78740157480314965" bottom="0.31496062992125984" header="0" footer="0"/>
  <pageSetup paperSize="9" scale="40" orientation="landscape" r:id="rId1"/>
  <headerFooter alignWithMargins="0">
    <oddHeader>&amp;L&amp;"-,Običajno"&amp;12
Obrazec 1: I. FAZA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  <pageSetUpPr fitToPage="1"/>
  </sheetPr>
  <dimension ref="A2:O89"/>
  <sheetViews>
    <sheetView topLeftCell="A41" zoomScale="85" zoomScaleNormal="85" workbookViewId="0">
      <selection activeCell="C64" sqref="C64"/>
    </sheetView>
  </sheetViews>
  <sheetFormatPr defaultColWidth="9.140625" defaultRowHeight="12.75"/>
  <cols>
    <col min="1" max="1" width="46.7109375" style="59" customWidth="1"/>
    <col min="2" max="2" width="22.42578125" style="59" customWidth="1"/>
    <col min="3" max="3" width="20" style="59" customWidth="1"/>
    <col min="4" max="4" width="6.140625" style="59" bestFit="1" customWidth="1"/>
    <col min="5" max="5" width="9.140625" style="59" customWidth="1"/>
    <col min="6" max="6" width="17.5703125" style="59" customWidth="1"/>
    <col min="7" max="7" width="20.5703125" style="59" customWidth="1"/>
    <col min="8" max="8" width="11.42578125" style="59" customWidth="1"/>
    <col min="9" max="9" width="11.7109375" style="59" customWidth="1"/>
    <col min="10" max="10" width="23" style="59" customWidth="1"/>
    <col min="11" max="11" width="19.5703125" style="59" bestFit="1" customWidth="1"/>
    <col min="12" max="12" width="16.85546875" style="59" customWidth="1"/>
    <col min="13" max="13" width="17" style="59" customWidth="1"/>
    <col min="14" max="14" width="17.42578125" style="59" bestFit="1" customWidth="1"/>
    <col min="15" max="15" width="20.85546875" style="59" customWidth="1"/>
    <col min="16" max="16384" width="9.140625" style="59"/>
  </cols>
  <sheetData>
    <row r="2" spans="1:15" ht="18.75">
      <c r="A2" s="161" t="s">
        <v>83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</row>
    <row r="3" spans="1:15" ht="18.75">
      <c r="A3" s="161" t="s">
        <v>75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</row>
    <row r="4" spans="1:15" ht="18.75">
      <c r="A4" s="169" t="s">
        <v>76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</row>
    <row r="5" spans="1:15" ht="18.75">
      <c r="A5" s="169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</row>
    <row r="6" spans="1:15" ht="18.75">
      <c r="A6" s="169" t="s">
        <v>77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</row>
    <row r="9" spans="1:15">
      <c r="A9" s="47"/>
      <c r="B9" s="60"/>
      <c r="C9" s="60"/>
      <c r="K9" s="48">
        <v>0</v>
      </c>
      <c r="L9" s="48">
        <v>8.6758000000000002E-2</v>
      </c>
      <c r="M9" s="48">
        <v>0.18032799999999999</v>
      </c>
    </row>
    <row r="10" spans="1:15" ht="13.5" thickBot="1"/>
    <row r="11" spans="1:15" ht="26.25" customHeight="1" thickBot="1">
      <c r="A11" s="171" t="s">
        <v>73</v>
      </c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N11" s="172"/>
      <c r="O11" s="172"/>
    </row>
    <row r="12" spans="1:15">
      <c r="A12" s="173"/>
      <c r="B12" s="174"/>
      <c r="C12" s="174"/>
      <c r="D12" s="174"/>
      <c r="E12" s="174"/>
      <c r="F12" s="174"/>
      <c r="G12" s="174"/>
      <c r="H12" s="174"/>
      <c r="I12" s="174"/>
      <c r="J12" s="174"/>
      <c r="K12" s="174"/>
      <c r="L12" s="174"/>
      <c r="M12" s="174"/>
      <c r="N12" s="174"/>
      <c r="O12" s="175"/>
    </row>
    <row r="13" spans="1:15" ht="33.75" customHeight="1">
      <c r="A13" s="49" t="s">
        <v>13</v>
      </c>
      <c r="B13" s="51" t="s">
        <v>4</v>
      </c>
      <c r="C13" s="49" t="s">
        <v>14</v>
      </c>
      <c r="D13" s="49" t="s">
        <v>1</v>
      </c>
      <c r="E13" s="49" t="s">
        <v>2</v>
      </c>
      <c r="F13" s="49" t="s">
        <v>30</v>
      </c>
      <c r="G13" s="51" t="s">
        <v>31</v>
      </c>
      <c r="H13" s="51" t="s">
        <v>40</v>
      </c>
      <c r="I13" s="51" t="s">
        <v>15</v>
      </c>
      <c r="J13" s="51" t="s">
        <v>32</v>
      </c>
      <c r="K13" s="51" t="s">
        <v>16</v>
      </c>
      <c r="L13" s="49" t="s">
        <v>41</v>
      </c>
      <c r="M13" s="51" t="s">
        <v>68</v>
      </c>
      <c r="N13" s="51" t="s">
        <v>17</v>
      </c>
      <c r="O13" s="51" t="s">
        <v>3</v>
      </c>
    </row>
    <row r="14" spans="1:15" ht="14.1" customHeight="1">
      <c r="A14" s="40"/>
      <c r="B14" s="40"/>
      <c r="C14" s="33"/>
      <c r="D14" s="33"/>
      <c r="E14" s="41"/>
      <c r="F14" s="34"/>
      <c r="G14" s="57">
        <f>E14*F14</f>
        <v>0</v>
      </c>
      <c r="H14" s="35"/>
      <c r="I14" s="58">
        <f>+SUM(G14*H14)</f>
        <v>0</v>
      </c>
      <c r="J14" s="57">
        <f>G14-I14</f>
        <v>0</v>
      </c>
      <c r="K14" s="58">
        <f>+J14</f>
        <v>0</v>
      </c>
      <c r="L14" s="42"/>
      <c r="M14" s="57">
        <f>(K14*L14)/100</f>
        <v>0</v>
      </c>
      <c r="N14" s="57">
        <f>G14-M14</f>
        <v>0</v>
      </c>
      <c r="O14" s="37"/>
    </row>
    <row r="15" spans="1:15" ht="14.1" customHeight="1">
      <c r="A15" s="40"/>
      <c r="B15" s="40"/>
      <c r="C15" s="33"/>
      <c r="D15" s="33"/>
      <c r="E15" s="41"/>
      <c r="F15" s="34"/>
      <c r="G15" s="57">
        <f t="shared" ref="G15:G85" si="0">E15*F15</f>
        <v>0</v>
      </c>
      <c r="H15" s="35"/>
      <c r="I15" s="58">
        <f t="shared" ref="I15:I85" si="1">+SUM(G15*H15)</f>
        <v>0</v>
      </c>
      <c r="J15" s="57">
        <f t="shared" ref="J15:J85" si="2">G15-I15</f>
        <v>0</v>
      </c>
      <c r="K15" s="58">
        <f t="shared" ref="K15:K85" si="3">+J15</f>
        <v>0</v>
      </c>
      <c r="L15" s="42"/>
      <c r="M15" s="57">
        <f t="shared" ref="M15:M85" si="4">(K15*L15)/100</f>
        <v>0</v>
      </c>
      <c r="N15" s="57">
        <f t="shared" ref="N15:N85" si="5">G15-M15</f>
        <v>0</v>
      </c>
      <c r="O15" s="37"/>
    </row>
    <row r="16" spans="1:15" ht="14.1" customHeight="1">
      <c r="A16" s="43"/>
      <c r="B16" s="40"/>
      <c r="C16" s="33"/>
      <c r="D16" s="33"/>
      <c r="E16" s="41"/>
      <c r="F16" s="34"/>
      <c r="G16" s="57">
        <f t="shared" si="0"/>
        <v>0</v>
      </c>
      <c r="H16" s="35"/>
      <c r="I16" s="58">
        <f t="shared" si="1"/>
        <v>0</v>
      </c>
      <c r="J16" s="57">
        <f t="shared" si="2"/>
        <v>0</v>
      </c>
      <c r="K16" s="58">
        <f t="shared" si="3"/>
        <v>0</v>
      </c>
      <c r="L16" s="42"/>
      <c r="M16" s="57">
        <f t="shared" si="4"/>
        <v>0</v>
      </c>
      <c r="N16" s="57">
        <f t="shared" si="5"/>
        <v>0</v>
      </c>
      <c r="O16" s="37"/>
    </row>
    <row r="17" spans="1:15" ht="14.1" customHeight="1">
      <c r="A17" s="40"/>
      <c r="B17" s="40"/>
      <c r="C17" s="33"/>
      <c r="D17" s="33"/>
      <c r="E17" s="41"/>
      <c r="F17" s="34"/>
      <c r="G17" s="57">
        <f t="shared" si="0"/>
        <v>0</v>
      </c>
      <c r="H17" s="35"/>
      <c r="I17" s="58">
        <f t="shared" si="1"/>
        <v>0</v>
      </c>
      <c r="J17" s="57">
        <f t="shared" si="2"/>
        <v>0</v>
      </c>
      <c r="K17" s="58">
        <f t="shared" si="3"/>
        <v>0</v>
      </c>
      <c r="L17" s="42"/>
      <c r="M17" s="57">
        <f t="shared" si="4"/>
        <v>0</v>
      </c>
      <c r="N17" s="57">
        <f t="shared" si="5"/>
        <v>0</v>
      </c>
      <c r="O17" s="37"/>
    </row>
    <row r="18" spans="1:15" ht="14.1" customHeight="1">
      <c r="A18" s="40"/>
      <c r="B18" s="40"/>
      <c r="C18" s="33"/>
      <c r="D18" s="33"/>
      <c r="E18" s="41"/>
      <c r="F18" s="34"/>
      <c r="G18" s="57">
        <f t="shared" si="0"/>
        <v>0</v>
      </c>
      <c r="H18" s="35"/>
      <c r="I18" s="58">
        <f>+SUM(G18*H18)</f>
        <v>0</v>
      </c>
      <c r="J18" s="57">
        <f t="shared" si="2"/>
        <v>0</v>
      </c>
      <c r="K18" s="58">
        <f t="shared" si="3"/>
        <v>0</v>
      </c>
      <c r="L18" s="42"/>
      <c r="M18" s="57">
        <f t="shared" si="4"/>
        <v>0</v>
      </c>
      <c r="N18" s="57">
        <f t="shared" si="5"/>
        <v>0</v>
      </c>
      <c r="O18" s="37"/>
    </row>
    <row r="19" spans="1:15" ht="14.1" customHeight="1">
      <c r="A19" s="40"/>
      <c r="B19" s="40"/>
      <c r="C19" s="33"/>
      <c r="D19" s="33"/>
      <c r="E19" s="41"/>
      <c r="F19" s="34"/>
      <c r="G19" s="57">
        <f t="shared" si="0"/>
        <v>0</v>
      </c>
      <c r="H19" s="35"/>
      <c r="I19" s="58">
        <f t="shared" si="1"/>
        <v>0</v>
      </c>
      <c r="J19" s="57">
        <f t="shared" si="2"/>
        <v>0</v>
      </c>
      <c r="K19" s="58">
        <f t="shared" si="3"/>
        <v>0</v>
      </c>
      <c r="L19" s="42"/>
      <c r="M19" s="57">
        <f t="shared" si="4"/>
        <v>0</v>
      </c>
      <c r="N19" s="57">
        <f t="shared" si="5"/>
        <v>0</v>
      </c>
      <c r="O19" s="37"/>
    </row>
    <row r="20" spans="1:15" ht="14.1" customHeight="1">
      <c r="A20" s="40"/>
      <c r="B20" s="40"/>
      <c r="C20" s="33"/>
      <c r="D20" s="33"/>
      <c r="E20" s="41"/>
      <c r="F20" s="34"/>
      <c r="G20" s="57">
        <f t="shared" si="0"/>
        <v>0</v>
      </c>
      <c r="H20" s="35"/>
      <c r="I20" s="58">
        <f t="shared" si="1"/>
        <v>0</v>
      </c>
      <c r="J20" s="57">
        <f t="shared" si="2"/>
        <v>0</v>
      </c>
      <c r="K20" s="58">
        <f t="shared" si="3"/>
        <v>0</v>
      </c>
      <c r="L20" s="42"/>
      <c r="M20" s="57">
        <f t="shared" si="4"/>
        <v>0</v>
      </c>
      <c r="N20" s="57">
        <f t="shared" si="5"/>
        <v>0</v>
      </c>
      <c r="O20" s="37"/>
    </row>
    <row r="21" spans="1:15" ht="14.1" customHeight="1">
      <c r="A21" s="40"/>
      <c r="B21" s="40"/>
      <c r="C21" s="33"/>
      <c r="D21" s="33"/>
      <c r="E21" s="41"/>
      <c r="F21" s="34"/>
      <c r="G21" s="57">
        <f t="shared" si="0"/>
        <v>0</v>
      </c>
      <c r="H21" s="35"/>
      <c r="I21" s="58">
        <f t="shared" si="1"/>
        <v>0</v>
      </c>
      <c r="J21" s="57">
        <f t="shared" si="2"/>
        <v>0</v>
      </c>
      <c r="K21" s="58">
        <f t="shared" si="3"/>
        <v>0</v>
      </c>
      <c r="L21" s="42"/>
      <c r="M21" s="57">
        <f t="shared" si="4"/>
        <v>0</v>
      </c>
      <c r="N21" s="57">
        <f t="shared" si="5"/>
        <v>0</v>
      </c>
      <c r="O21" s="37"/>
    </row>
    <row r="22" spans="1:15" ht="14.1" customHeight="1">
      <c r="A22" s="40"/>
      <c r="B22" s="40"/>
      <c r="C22" s="33"/>
      <c r="D22" s="33"/>
      <c r="E22" s="41"/>
      <c r="F22" s="34"/>
      <c r="G22" s="57">
        <f t="shared" si="0"/>
        <v>0</v>
      </c>
      <c r="H22" s="35"/>
      <c r="I22" s="58">
        <f t="shared" si="1"/>
        <v>0</v>
      </c>
      <c r="J22" s="57">
        <f t="shared" si="2"/>
        <v>0</v>
      </c>
      <c r="K22" s="58">
        <f t="shared" si="3"/>
        <v>0</v>
      </c>
      <c r="L22" s="42"/>
      <c r="M22" s="57">
        <f t="shared" si="4"/>
        <v>0</v>
      </c>
      <c r="N22" s="57">
        <f t="shared" si="5"/>
        <v>0</v>
      </c>
      <c r="O22" s="37"/>
    </row>
    <row r="23" spans="1:15" ht="14.1" customHeight="1">
      <c r="A23" s="40"/>
      <c r="B23" s="40"/>
      <c r="C23" s="33"/>
      <c r="D23" s="33"/>
      <c r="E23" s="41"/>
      <c r="F23" s="34"/>
      <c r="G23" s="57">
        <f t="shared" si="0"/>
        <v>0</v>
      </c>
      <c r="H23" s="35"/>
      <c r="I23" s="58">
        <f t="shared" si="1"/>
        <v>0</v>
      </c>
      <c r="J23" s="57">
        <f t="shared" si="2"/>
        <v>0</v>
      </c>
      <c r="K23" s="58">
        <f t="shared" si="3"/>
        <v>0</v>
      </c>
      <c r="L23" s="42"/>
      <c r="M23" s="57">
        <f t="shared" si="4"/>
        <v>0</v>
      </c>
      <c r="N23" s="57">
        <f t="shared" si="5"/>
        <v>0</v>
      </c>
      <c r="O23" s="37"/>
    </row>
    <row r="24" spans="1:15" ht="14.1" customHeight="1">
      <c r="A24" s="40"/>
      <c r="B24" s="40"/>
      <c r="C24" s="33"/>
      <c r="D24" s="33"/>
      <c r="E24" s="41"/>
      <c r="F24" s="34"/>
      <c r="G24" s="57">
        <f t="shared" si="0"/>
        <v>0</v>
      </c>
      <c r="H24" s="35"/>
      <c r="I24" s="58">
        <f t="shared" si="1"/>
        <v>0</v>
      </c>
      <c r="J24" s="57">
        <f t="shared" si="2"/>
        <v>0</v>
      </c>
      <c r="K24" s="58">
        <f t="shared" si="3"/>
        <v>0</v>
      </c>
      <c r="L24" s="42"/>
      <c r="M24" s="57">
        <f t="shared" si="4"/>
        <v>0</v>
      </c>
      <c r="N24" s="57">
        <f t="shared" si="5"/>
        <v>0</v>
      </c>
      <c r="O24" s="37"/>
    </row>
    <row r="25" spans="1:15" ht="14.1" customHeight="1">
      <c r="A25" s="40"/>
      <c r="B25" s="40"/>
      <c r="C25" s="33"/>
      <c r="D25" s="33"/>
      <c r="E25" s="41"/>
      <c r="F25" s="34"/>
      <c r="G25" s="57">
        <f t="shared" si="0"/>
        <v>0</v>
      </c>
      <c r="H25" s="35"/>
      <c r="I25" s="58">
        <f t="shared" si="1"/>
        <v>0</v>
      </c>
      <c r="J25" s="57">
        <f t="shared" si="2"/>
        <v>0</v>
      </c>
      <c r="K25" s="58">
        <f t="shared" si="3"/>
        <v>0</v>
      </c>
      <c r="L25" s="42"/>
      <c r="M25" s="57">
        <f t="shared" si="4"/>
        <v>0</v>
      </c>
      <c r="N25" s="57">
        <f t="shared" si="5"/>
        <v>0</v>
      </c>
      <c r="O25" s="37"/>
    </row>
    <row r="26" spans="1:15" ht="14.1" customHeight="1">
      <c r="A26" s="40"/>
      <c r="B26" s="40"/>
      <c r="C26" s="33"/>
      <c r="D26" s="33"/>
      <c r="E26" s="41"/>
      <c r="F26" s="34"/>
      <c r="G26" s="57">
        <f t="shared" si="0"/>
        <v>0</v>
      </c>
      <c r="H26" s="35"/>
      <c r="I26" s="58">
        <f t="shared" si="1"/>
        <v>0</v>
      </c>
      <c r="J26" s="57">
        <f t="shared" si="2"/>
        <v>0</v>
      </c>
      <c r="K26" s="58">
        <f t="shared" si="3"/>
        <v>0</v>
      </c>
      <c r="L26" s="42"/>
      <c r="M26" s="57">
        <f t="shared" si="4"/>
        <v>0</v>
      </c>
      <c r="N26" s="57">
        <f t="shared" si="5"/>
        <v>0</v>
      </c>
      <c r="O26" s="37"/>
    </row>
    <row r="27" spans="1:15" ht="14.1" customHeight="1">
      <c r="A27" s="40"/>
      <c r="B27" s="40"/>
      <c r="C27" s="33"/>
      <c r="D27" s="33"/>
      <c r="E27" s="41"/>
      <c r="F27" s="34"/>
      <c r="G27" s="57">
        <f t="shared" si="0"/>
        <v>0</v>
      </c>
      <c r="H27" s="35"/>
      <c r="I27" s="58">
        <f t="shared" si="1"/>
        <v>0</v>
      </c>
      <c r="J27" s="57">
        <f t="shared" si="2"/>
        <v>0</v>
      </c>
      <c r="K27" s="58">
        <f t="shared" si="3"/>
        <v>0</v>
      </c>
      <c r="L27" s="42"/>
      <c r="M27" s="57">
        <f t="shared" si="4"/>
        <v>0</v>
      </c>
      <c r="N27" s="57">
        <f t="shared" si="5"/>
        <v>0</v>
      </c>
      <c r="O27" s="37"/>
    </row>
    <row r="28" spans="1:15" ht="14.1" customHeight="1">
      <c r="A28" s="40"/>
      <c r="B28" s="40"/>
      <c r="C28" s="33"/>
      <c r="D28" s="33"/>
      <c r="E28" s="41"/>
      <c r="F28" s="34"/>
      <c r="G28" s="57">
        <f t="shared" si="0"/>
        <v>0</v>
      </c>
      <c r="H28" s="35"/>
      <c r="I28" s="58">
        <f t="shared" si="1"/>
        <v>0</v>
      </c>
      <c r="J28" s="57">
        <f t="shared" si="2"/>
        <v>0</v>
      </c>
      <c r="K28" s="58">
        <f t="shared" si="3"/>
        <v>0</v>
      </c>
      <c r="L28" s="42"/>
      <c r="M28" s="57">
        <f t="shared" si="4"/>
        <v>0</v>
      </c>
      <c r="N28" s="57">
        <f t="shared" si="5"/>
        <v>0</v>
      </c>
      <c r="O28" s="37"/>
    </row>
    <row r="29" spans="1:15" ht="14.1" customHeight="1">
      <c r="A29" s="40"/>
      <c r="B29" s="40"/>
      <c r="C29" s="33"/>
      <c r="D29" s="33"/>
      <c r="E29" s="41"/>
      <c r="F29" s="34"/>
      <c r="G29" s="57">
        <f t="shared" si="0"/>
        <v>0</v>
      </c>
      <c r="H29" s="35"/>
      <c r="I29" s="58">
        <f t="shared" si="1"/>
        <v>0</v>
      </c>
      <c r="J29" s="57">
        <f t="shared" si="2"/>
        <v>0</v>
      </c>
      <c r="K29" s="58">
        <f t="shared" si="3"/>
        <v>0</v>
      </c>
      <c r="L29" s="42"/>
      <c r="M29" s="57">
        <f t="shared" si="4"/>
        <v>0</v>
      </c>
      <c r="N29" s="57">
        <f t="shared" si="5"/>
        <v>0</v>
      </c>
      <c r="O29" s="37"/>
    </row>
    <row r="30" spans="1:15" ht="14.1" customHeight="1">
      <c r="A30" s="40"/>
      <c r="B30" s="40"/>
      <c r="C30" s="33"/>
      <c r="D30" s="33"/>
      <c r="E30" s="41"/>
      <c r="F30" s="34"/>
      <c r="G30" s="57">
        <f t="shared" si="0"/>
        <v>0</v>
      </c>
      <c r="H30" s="35"/>
      <c r="I30" s="58">
        <f t="shared" si="1"/>
        <v>0</v>
      </c>
      <c r="J30" s="57">
        <f t="shared" si="2"/>
        <v>0</v>
      </c>
      <c r="K30" s="58">
        <f t="shared" si="3"/>
        <v>0</v>
      </c>
      <c r="L30" s="42"/>
      <c r="M30" s="57">
        <f t="shared" si="4"/>
        <v>0</v>
      </c>
      <c r="N30" s="57">
        <f t="shared" si="5"/>
        <v>0</v>
      </c>
      <c r="O30" s="37"/>
    </row>
    <row r="31" spans="1:15" ht="14.1" customHeight="1">
      <c r="A31" s="40"/>
      <c r="B31" s="40"/>
      <c r="C31" s="33"/>
      <c r="D31" s="33"/>
      <c r="E31" s="41"/>
      <c r="F31" s="34"/>
      <c r="G31" s="57">
        <f t="shared" si="0"/>
        <v>0</v>
      </c>
      <c r="H31" s="35"/>
      <c r="I31" s="58">
        <f t="shared" si="1"/>
        <v>0</v>
      </c>
      <c r="J31" s="57">
        <f t="shared" si="2"/>
        <v>0</v>
      </c>
      <c r="K31" s="58">
        <f t="shared" si="3"/>
        <v>0</v>
      </c>
      <c r="L31" s="42"/>
      <c r="M31" s="57">
        <f t="shared" si="4"/>
        <v>0</v>
      </c>
      <c r="N31" s="57">
        <f t="shared" si="5"/>
        <v>0</v>
      </c>
      <c r="O31" s="37"/>
    </row>
    <row r="32" spans="1:15" ht="14.1" customHeight="1">
      <c r="A32" s="40"/>
      <c r="B32" s="40"/>
      <c r="C32" s="33"/>
      <c r="D32" s="33"/>
      <c r="E32" s="41"/>
      <c r="F32" s="34"/>
      <c r="G32" s="57">
        <f t="shared" si="0"/>
        <v>0</v>
      </c>
      <c r="H32" s="35"/>
      <c r="I32" s="58">
        <f t="shared" si="1"/>
        <v>0</v>
      </c>
      <c r="J32" s="57">
        <f t="shared" si="2"/>
        <v>0</v>
      </c>
      <c r="K32" s="58">
        <f t="shared" si="3"/>
        <v>0</v>
      </c>
      <c r="L32" s="42"/>
      <c r="M32" s="57">
        <f t="shared" si="4"/>
        <v>0</v>
      </c>
      <c r="N32" s="57">
        <f t="shared" si="5"/>
        <v>0</v>
      </c>
      <c r="O32" s="37"/>
    </row>
    <row r="33" spans="1:15" ht="14.1" customHeight="1">
      <c r="A33" s="40"/>
      <c r="B33" s="40"/>
      <c r="C33" s="33"/>
      <c r="D33" s="33"/>
      <c r="E33" s="41"/>
      <c r="F33" s="34"/>
      <c r="G33" s="57">
        <f t="shared" si="0"/>
        <v>0</v>
      </c>
      <c r="H33" s="35"/>
      <c r="I33" s="58">
        <f t="shared" si="1"/>
        <v>0</v>
      </c>
      <c r="J33" s="57">
        <f t="shared" si="2"/>
        <v>0</v>
      </c>
      <c r="K33" s="58">
        <f t="shared" si="3"/>
        <v>0</v>
      </c>
      <c r="L33" s="42"/>
      <c r="M33" s="57">
        <f t="shared" si="4"/>
        <v>0</v>
      </c>
      <c r="N33" s="57">
        <f t="shared" si="5"/>
        <v>0</v>
      </c>
      <c r="O33" s="37"/>
    </row>
    <row r="34" spans="1:15" ht="14.1" customHeight="1">
      <c r="A34" s="40"/>
      <c r="B34" s="40"/>
      <c r="C34" s="33"/>
      <c r="D34" s="33"/>
      <c r="E34" s="41"/>
      <c r="F34" s="34"/>
      <c r="G34" s="57">
        <f t="shared" si="0"/>
        <v>0</v>
      </c>
      <c r="H34" s="35"/>
      <c r="I34" s="58">
        <f t="shared" si="1"/>
        <v>0</v>
      </c>
      <c r="J34" s="57">
        <f t="shared" si="2"/>
        <v>0</v>
      </c>
      <c r="K34" s="58">
        <f t="shared" si="3"/>
        <v>0</v>
      </c>
      <c r="L34" s="42"/>
      <c r="M34" s="57">
        <f t="shared" si="4"/>
        <v>0</v>
      </c>
      <c r="N34" s="57">
        <f t="shared" si="5"/>
        <v>0</v>
      </c>
      <c r="O34" s="37"/>
    </row>
    <row r="35" spans="1:15" ht="14.1" customHeight="1">
      <c r="A35" s="40"/>
      <c r="B35" s="40"/>
      <c r="C35" s="33"/>
      <c r="D35" s="33"/>
      <c r="E35" s="41"/>
      <c r="F35" s="34"/>
      <c r="G35" s="57">
        <f t="shared" si="0"/>
        <v>0</v>
      </c>
      <c r="H35" s="35"/>
      <c r="I35" s="58">
        <f t="shared" si="1"/>
        <v>0</v>
      </c>
      <c r="J35" s="57">
        <f t="shared" si="2"/>
        <v>0</v>
      </c>
      <c r="K35" s="58">
        <f t="shared" si="3"/>
        <v>0</v>
      </c>
      <c r="L35" s="42"/>
      <c r="M35" s="57">
        <f t="shared" si="4"/>
        <v>0</v>
      </c>
      <c r="N35" s="57">
        <f t="shared" si="5"/>
        <v>0</v>
      </c>
      <c r="O35" s="37"/>
    </row>
    <row r="36" spans="1:15" ht="14.1" customHeight="1">
      <c r="A36" s="40"/>
      <c r="B36" s="40"/>
      <c r="C36" s="33"/>
      <c r="D36" s="33"/>
      <c r="E36" s="41"/>
      <c r="F36" s="34"/>
      <c r="G36" s="57">
        <f t="shared" si="0"/>
        <v>0</v>
      </c>
      <c r="H36" s="35"/>
      <c r="I36" s="58">
        <f t="shared" si="1"/>
        <v>0</v>
      </c>
      <c r="J36" s="57">
        <f t="shared" si="2"/>
        <v>0</v>
      </c>
      <c r="K36" s="58">
        <f t="shared" si="3"/>
        <v>0</v>
      </c>
      <c r="L36" s="42"/>
      <c r="M36" s="57">
        <f t="shared" si="4"/>
        <v>0</v>
      </c>
      <c r="N36" s="57">
        <f t="shared" si="5"/>
        <v>0</v>
      </c>
      <c r="O36" s="37"/>
    </row>
    <row r="37" spans="1:15" ht="14.1" customHeight="1">
      <c r="A37" s="40"/>
      <c r="B37" s="40"/>
      <c r="C37" s="33"/>
      <c r="D37" s="33"/>
      <c r="E37" s="41"/>
      <c r="F37" s="34"/>
      <c r="G37" s="57">
        <f t="shared" si="0"/>
        <v>0</v>
      </c>
      <c r="H37" s="35"/>
      <c r="I37" s="58">
        <f t="shared" si="1"/>
        <v>0</v>
      </c>
      <c r="J37" s="57">
        <f t="shared" si="2"/>
        <v>0</v>
      </c>
      <c r="K37" s="58">
        <f t="shared" si="3"/>
        <v>0</v>
      </c>
      <c r="L37" s="42"/>
      <c r="M37" s="57">
        <f t="shared" si="4"/>
        <v>0</v>
      </c>
      <c r="N37" s="57">
        <f t="shared" si="5"/>
        <v>0</v>
      </c>
      <c r="O37" s="37"/>
    </row>
    <row r="38" spans="1:15" ht="14.1" customHeight="1">
      <c r="A38" s="40"/>
      <c r="B38" s="40"/>
      <c r="C38" s="33"/>
      <c r="D38" s="33"/>
      <c r="E38" s="41"/>
      <c r="F38" s="34"/>
      <c r="G38" s="57">
        <f t="shared" si="0"/>
        <v>0</v>
      </c>
      <c r="H38" s="35"/>
      <c r="I38" s="58">
        <f t="shared" si="1"/>
        <v>0</v>
      </c>
      <c r="J38" s="57">
        <f t="shared" si="2"/>
        <v>0</v>
      </c>
      <c r="K38" s="58">
        <f t="shared" si="3"/>
        <v>0</v>
      </c>
      <c r="L38" s="42"/>
      <c r="M38" s="57">
        <f t="shared" si="4"/>
        <v>0</v>
      </c>
      <c r="N38" s="57">
        <f t="shared" si="5"/>
        <v>0</v>
      </c>
      <c r="O38" s="37"/>
    </row>
    <row r="39" spans="1:15" ht="14.1" customHeight="1">
      <c r="A39" s="40"/>
      <c r="B39" s="40"/>
      <c r="C39" s="33"/>
      <c r="D39" s="33"/>
      <c r="E39" s="41"/>
      <c r="F39" s="34"/>
      <c r="G39" s="57">
        <f t="shared" si="0"/>
        <v>0</v>
      </c>
      <c r="H39" s="35"/>
      <c r="I39" s="58">
        <f t="shared" si="1"/>
        <v>0</v>
      </c>
      <c r="J39" s="57">
        <f t="shared" si="2"/>
        <v>0</v>
      </c>
      <c r="K39" s="58">
        <f t="shared" si="3"/>
        <v>0</v>
      </c>
      <c r="L39" s="42"/>
      <c r="M39" s="57">
        <f t="shared" si="4"/>
        <v>0</v>
      </c>
      <c r="N39" s="57">
        <f t="shared" si="5"/>
        <v>0</v>
      </c>
      <c r="O39" s="37"/>
    </row>
    <row r="40" spans="1:15" ht="14.1" customHeight="1">
      <c r="A40" s="40"/>
      <c r="B40" s="40"/>
      <c r="C40" s="33"/>
      <c r="D40" s="33"/>
      <c r="E40" s="41"/>
      <c r="F40" s="34"/>
      <c r="G40" s="57">
        <f t="shared" si="0"/>
        <v>0</v>
      </c>
      <c r="H40" s="35"/>
      <c r="I40" s="58">
        <f t="shared" si="1"/>
        <v>0</v>
      </c>
      <c r="J40" s="57">
        <f t="shared" si="2"/>
        <v>0</v>
      </c>
      <c r="K40" s="58">
        <f t="shared" si="3"/>
        <v>0</v>
      </c>
      <c r="L40" s="42"/>
      <c r="M40" s="57">
        <f t="shared" si="4"/>
        <v>0</v>
      </c>
      <c r="N40" s="57">
        <f t="shared" si="5"/>
        <v>0</v>
      </c>
      <c r="O40" s="37"/>
    </row>
    <row r="41" spans="1:15" ht="14.1" customHeight="1">
      <c r="A41" s="44"/>
      <c r="B41" s="40"/>
      <c r="C41" s="33"/>
      <c r="D41" s="33"/>
      <c r="E41" s="39"/>
      <c r="F41" s="34"/>
      <c r="G41" s="57">
        <f t="shared" si="0"/>
        <v>0</v>
      </c>
      <c r="H41" s="35"/>
      <c r="I41" s="58">
        <f t="shared" si="1"/>
        <v>0</v>
      </c>
      <c r="J41" s="57">
        <f t="shared" si="2"/>
        <v>0</v>
      </c>
      <c r="K41" s="58">
        <f t="shared" si="3"/>
        <v>0</v>
      </c>
      <c r="L41" s="42"/>
      <c r="M41" s="57">
        <f t="shared" si="4"/>
        <v>0</v>
      </c>
      <c r="N41" s="57">
        <f t="shared" si="5"/>
        <v>0</v>
      </c>
      <c r="O41" s="37"/>
    </row>
    <row r="42" spans="1:15" ht="14.1" customHeight="1">
      <c r="A42" s="40"/>
      <c r="B42" s="40"/>
      <c r="C42" s="33"/>
      <c r="D42" s="33"/>
      <c r="E42" s="41"/>
      <c r="F42" s="34"/>
      <c r="G42" s="57">
        <f>E42*F42</f>
        <v>0</v>
      </c>
      <c r="H42" s="35"/>
      <c r="I42" s="58">
        <f t="shared" si="1"/>
        <v>0</v>
      </c>
      <c r="J42" s="57">
        <f t="shared" si="2"/>
        <v>0</v>
      </c>
      <c r="K42" s="58">
        <f t="shared" si="3"/>
        <v>0</v>
      </c>
      <c r="L42" s="42"/>
      <c r="M42" s="57">
        <f t="shared" si="4"/>
        <v>0</v>
      </c>
      <c r="N42" s="57">
        <f t="shared" si="5"/>
        <v>0</v>
      </c>
      <c r="O42" s="37"/>
    </row>
    <row r="43" spans="1:15" ht="14.1" customHeight="1">
      <c r="A43" s="40"/>
      <c r="B43" s="40"/>
      <c r="C43" s="33"/>
      <c r="D43" s="33"/>
      <c r="E43" s="41"/>
      <c r="F43" s="34"/>
      <c r="G43" s="57">
        <f t="shared" si="0"/>
        <v>0</v>
      </c>
      <c r="H43" s="35"/>
      <c r="I43" s="58">
        <f t="shared" si="1"/>
        <v>0</v>
      </c>
      <c r="J43" s="57">
        <f t="shared" si="2"/>
        <v>0</v>
      </c>
      <c r="K43" s="58">
        <f t="shared" si="3"/>
        <v>0</v>
      </c>
      <c r="L43" s="42"/>
      <c r="M43" s="57">
        <f t="shared" si="4"/>
        <v>0</v>
      </c>
      <c r="N43" s="57">
        <f t="shared" si="5"/>
        <v>0</v>
      </c>
      <c r="O43" s="37"/>
    </row>
    <row r="44" spans="1:15" ht="14.1" customHeight="1">
      <c r="A44" s="40"/>
      <c r="B44" s="40"/>
      <c r="C44" s="33"/>
      <c r="D44" s="33"/>
      <c r="E44" s="41"/>
      <c r="F44" s="34"/>
      <c r="G44" s="57">
        <f t="shared" si="0"/>
        <v>0</v>
      </c>
      <c r="H44" s="35"/>
      <c r="I44" s="58">
        <f t="shared" si="1"/>
        <v>0</v>
      </c>
      <c r="J44" s="57">
        <f t="shared" si="2"/>
        <v>0</v>
      </c>
      <c r="K44" s="58">
        <f t="shared" si="3"/>
        <v>0</v>
      </c>
      <c r="L44" s="42"/>
      <c r="M44" s="57">
        <f t="shared" si="4"/>
        <v>0</v>
      </c>
      <c r="N44" s="57">
        <f t="shared" si="5"/>
        <v>0</v>
      </c>
      <c r="O44" s="37"/>
    </row>
    <row r="45" spans="1:15" ht="14.1" customHeight="1">
      <c r="A45" s="40"/>
      <c r="B45" s="40"/>
      <c r="C45" s="33"/>
      <c r="D45" s="33"/>
      <c r="E45" s="41"/>
      <c r="F45" s="34"/>
      <c r="G45" s="57">
        <f t="shared" si="0"/>
        <v>0</v>
      </c>
      <c r="H45" s="35"/>
      <c r="I45" s="58">
        <f t="shared" si="1"/>
        <v>0</v>
      </c>
      <c r="J45" s="57">
        <f t="shared" si="2"/>
        <v>0</v>
      </c>
      <c r="K45" s="58">
        <f t="shared" si="3"/>
        <v>0</v>
      </c>
      <c r="L45" s="42"/>
      <c r="M45" s="57">
        <f t="shared" si="4"/>
        <v>0</v>
      </c>
      <c r="N45" s="57">
        <f t="shared" si="5"/>
        <v>0</v>
      </c>
      <c r="O45" s="37"/>
    </row>
    <row r="46" spans="1:15" ht="14.1" customHeight="1">
      <c r="A46" s="40"/>
      <c r="B46" s="40"/>
      <c r="C46" s="33"/>
      <c r="D46" s="33"/>
      <c r="E46" s="41"/>
      <c r="F46" s="34"/>
      <c r="G46" s="57">
        <f t="shared" si="0"/>
        <v>0</v>
      </c>
      <c r="H46" s="35"/>
      <c r="I46" s="58">
        <f t="shared" si="1"/>
        <v>0</v>
      </c>
      <c r="J46" s="57">
        <f t="shared" si="2"/>
        <v>0</v>
      </c>
      <c r="K46" s="58">
        <f t="shared" si="3"/>
        <v>0</v>
      </c>
      <c r="L46" s="42"/>
      <c r="M46" s="57">
        <f t="shared" si="4"/>
        <v>0</v>
      </c>
      <c r="N46" s="57">
        <f t="shared" si="5"/>
        <v>0</v>
      </c>
      <c r="O46" s="37"/>
    </row>
    <row r="47" spans="1:15" ht="14.1" customHeight="1">
      <c r="A47" s="40"/>
      <c r="B47" s="40"/>
      <c r="C47" s="33"/>
      <c r="D47" s="33"/>
      <c r="E47" s="41"/>
      <c r="F47" s="34"/>
      <c r="G47" s="57">
        <f t="shared" si="0"/>
        <v>0</v>
      </c>
      <c r="H47" s="35"/>
      <c r="I47" s="58">
        <f t="shared" si="1"/>
        <v>0</v>
      </c>
      <c r="J47" s="57">
        <f t="shared" si="2"/>
        <v>0</v>
      </c>
      <c r="K47" s="58">
        <f t="shared" si="3"/>
        <v>0</v>
      </c>
      <c r="L47" s="42"/>
      <c r="M47" s="57">
        <f t="shared" si="4"/>
        <v>0</v>
      </c>
      <c r="N47" s="57">
        <f t="shared" si="5"/>
        <v>0</v>
      </c>
      <c r="O47" s="37"/>
    </row>
    <row r="48" spans="1:15" ht="14.1" customHeight="1">
      <c r="A48" s="40"/>
      <c r="B48" s="40"/>
      <c r="C48" s="33"/>
      <c r="D48" s="33"/>
      <c r="E48" s="41"/>
      <c r="F48" s="34"/>
      <c r="G48" s="57">
        <f t="shared" si="0"/>
        <v>0</v>
      </c>
      <c r="H48" s="35"/>
      <c r="I48" s="58">
        <f t="shared" si="1"/>
        <v>0</v>
      </c>
      <c r="J48" s="57">
        <f t="shared" si="2"/>
        <v>0</v>
      </c>
      <c r="K48" s="58">
        <f t="shared" si="3"/>
        <v>0</v>
      </c>
      <c r="L48" s="42"/>
      <c r="M48" s="57">
        <f t="shared" si="4"/>
        <v>0</v>
      </c>
      <c r="N48" s="57">
        <f t="shared" si="5"/>
        <v>0</v>
      </c>
      <c r="O48" s="37"/>
    </row>
    <row r="49" spans="1:15" ht="14.1" customHeight="1">
      <c r="A49" s="40"/>
      <c r="B49" s="40"/>
      <c r="C49" s="33"/>
      <c r="D49" s="33"/>
      <c r="E49" s="41"/>
      <c r="F49" s="34"/>
      <c r="G49" s="57">
        <f t="shared" si="0"/>
        <v>0</v>
      </c>
      <c r="H49" s="35"/>
      <c r="I49" s="58">
        <f t="shared" si="1"/>
        <v>0</v>
      </c>
      <c r="J49" s="57">
        <f t="shared" si="2"/>
        <v>0</v>
      </c>
      <c r="K49" s="58">
        <f t="shared" si="3"/>
        <v>0</v>
      </c>
      <c r="L49" s="42"/>
      <c r="M49" s="57">
        <f t="shared" si="4"/>
        <v>0</v>
      </c>
      <c r="N49" s="57">
        <f t="shared" si="5"/>
        <v>0</v>
      </c>
      <c r="O49" s="37"/>
    </row>
    <row r="50" spans="1:15" ht="14.1" customHeight="1">
      <c r="A50" s="40"/>
      <c r="B50" s="40"/>
      <c r="C50" s="33"/>
      <c r="D50" s="33"/>
      <c r="E50" s="41"/>
      <c r="F50" s="34"/>
      <c r="G50" s="57">
        <f t="shared" si="0"/>
        <v>0</v>
      </c>
      <c r="H50" s="35"/>
      <c r="I50" s="58">
        <f t="shared" si="1"/>
        <v>0</v>
      </c>
      <c r="J50" s="57">
        <f t="shared" si="2"/>
        <v>0</v>
      </c>
      <c r="K50" s="58">
        <f t="shared" si="3"/>
        <v>0</v>
      </c>
      <c r="L50" s="42"/>
      <c r="M50" s="57">
        <f t="shared" si="4"/>
        <v>0</v>
      </c>
      <c r="N50" s="57">
        <f t="shared" si="5"/>
        <v>0</v>
      </c>
      <c r="O50" s="37"/>
    </row>
    <row r="51" spans="1:15" ht="14.1" customHeight="1">
      <c r="A51" s="40"/>
      <c r="B51" s="40"/>
      <c r="C51" s="33"/>
      <c r="D51" s="33"/>
      <c r="E51" s="41"/>
      <c r="F51" s="34"/>
      <c r="G51" s="57">
        <f t="shared" si="0"/>
        <v>0</v>
      </c>
      <c r="H51" s="35"/>
      <c r="I51" s="58">
        <f t="shared" si="1"/>
        <v>0</v>
      </c>
      <c r="J51" s="57">
        <f t="shared" si="2"/>
        <v>0</v>
      </c>
      <c r="K51" s="58">
        <f t="shared" si="3"/>
        <v>0</v>
      </c>
      <c r="L51" s="42"/>
      <c r="M51" s="57">
        <f t="shared" si="4"/>
        <v>0</v>
      </c>
      <c r="N51" s="57">
        <f t="shared" si="5"/>
        <v>0</v>
      </c>
      <c r="O51" s="37"/>
    </row>
    <row r="52" spans="1:15" ht="14.1" customHeight="1">
      <c r="A52" s="40"/>
      <c r="B52" s="40"/>
      <c r="C52" s="33"/>
      <c r="D52" s="33"/>
      <c r="E52" s="41"/>
      <c r="F52" s="34"/>
      <c r="G52" s="57">
        <f t="shared" si="0"/>
        <v>0</v>
      </c>
      <c r="H52" s="35"/>
      <c r="I52" s="58">
        <f t="shared" si="1"/>
        <v>0</v>
      </c>
      <c r="J52" s="57">
        <f t="shared" si="2"/>
        <v>0</v>
      </c>
      <c r="K52" s="58">
        <f t="shared" si="3"/>
        <v>0</v>
      </c>
      <c r="L52" s="42"/>
      <c r="M52" s="57">
        <f t="shared" si="4"/>
        <v>0</v>
      </c>
      <c r="N52" s="57">
        <f t="shared" si="5"/>
        <v>0</v>
      </c>
      <c r="O52" s="37"/>
    </row>
    <row r="53" spans="1:15" ht="14.1" customHeight="1">
      <c r="A53" s="40"/>
      <c r="B53" s="40"/>
      <c r="C53" s="33"/>
      <c r="D53" s="33"/>
      <c r="E53" s="41"/>
      <c r="F53" s="34"/>
      <c r="G53" s="57">
        <f t="shared" si="0"/>
        <v>0</v>
      </c>
      <c r="H53" s="35"/>
      <c r="I53" s="58">
        <f t="shared" si="1"/>
        <v>0</v>
      </c>
      <c r="J53" s="57">
        <f t="shared" si="2"/>
        <v>0</v>
      </c>
      <c r="K53" s="58">
        <f t="shared" si="3"/>
        <v>0</v>
      </c>
      <c r="L53" s="42"/>
      <c r="M53" s="57">
        <f t="shared" si="4"/>
        <v>0</v>
      </c>
      <c r="N53" s="57">
        <f t="shared" si="5"/>
        <v>0</v>
      </c>
      <c r="O53" s="37"/>
    </row>
    <row r="54" spans="1:15" ht="14.1" customHeight="1">
      <c r="A54" s="40"/>
      <c r="B54" s="40"/>
      <c r="C54" s="33"/>
      <c r="D54" s="33"/>
      <c r="E54" s="41"/>
      <c r="F54" s="34"/>
      <c r="G54" s="57">
        <f t="shared" si="0"/>
        <v>0</v>
      </c>
      <c r="H54" s="35"/>
      <c r="I54" s="58">
        <f t="shared" si="1"/>
        <v>0</v>
      </c>
      <c r="J54" s="57">
        <f t="shared" si="2"/>
        <v>0</v>
      </c>
      <c r="K54" s="58">
        <f t="shared" si="3"/>
        <v>0</v>
      </c>
      <c r="L54" s="42"/>
      <c r="M54" s="57">
        <f t="shared" si="4"/>
        <v>0</v>
      </c>
      <c r="N54" s="57">
        <f t="shared" si="5"/>
        <v>0</v>
      </c>
      <c r="O54" s="37"/>
    </row>
    <row r="55" spans="1:15" ht="14.1" customHeight="1">
      <c r="A55" s="40"/>
      <c r="B55" s="40"/>
      <c r="C55" s="33"/>
      <c r="D55" s="33"/>
      <c r="E55" s="41"/>
      <c r="F55" s="34"/>
      <c r="G55" s="57">
        <f t="shared" si="0"/>
        <v>0</v>
      </c>
      <c r="H55" s="35"/>
      <c r="I55" s="58">
        <f t="shared" si="1"/>
        <v>0</v>
      </c>
      <c r="J55" s="57">
        <f t="shared" si="2"/>
        <v>0</v>
      </c>
      <c r="K55" s="58">
        <f t="shared" si="3"/>
        <v>0</v>
      </c>
      <c r="L55" s="42"/>
      <c r="M55" s="57">
        <f t="shared" si="4"/>
        <v>0</v>
      </c>
      <c r="N55" s="57">
        <f t="shared" si="5"/>
        <v>0</v>
      </c>
      <c r="O55" s="37"/>
    </row>
    <row r="56" spans="1:15" ht="14.1" customHeight="1">
      <c r="A56" s="40"/>
      <c r="B56" s="40"/>
      <c r="C56" s="33"/>
      <c r="D56" s="33"/>
      <c r="E56" s="41"/>
      <c r="F56" s="34"/>
      <c r="G56" s="57">
        <f t="shared" si="0"/>
        <v>0</v>
      </c>
      <c r="H56" s="35"/>
      <c r="I56" s="58">
        <f t="shared" si="1"/>
        <v>0</v>
      </c>
      <c r="J56" s="57">
        <f t="shared" si="2"/>
        <v>0</v>
      </c>
      <c r="K56" s="58">
        <f t="shared" si="3"/>
        <v>0</v>
      </c>
      <c r="L56" s="42"/>
      <c r="M56" s="57">
        <f t="shared" si="4"/>
        <v>0</v>
      </c>
      <c r="N56" s="57">
        <f t="shared" si="5"/>
        <v>0</v>
      </c>
      <c r="O56" s="37"/>
    </row>
    <row r="57" spans="1:15" ht="14.1" customHeight="1">
      <c r="A57" s="40"/>
      <c r="B57" s="40"/>
      <c r="C57" s="33"/>
      <c r="D57" s="33"/>
      <c r="E57" s="41"/>
      <c r="F57" s="34"/>
      <c r="G57" s="57">
        <f t="shared" si="0"/>
        <v>0</v>
      </c>
      <c r="H57" s="35"/>
      <c r="I57" s="58">
        <f t="shared" si="1"/>
        <v>0</v>
      </c>
      <c r="J57" s="57">
        <f t="shared" si="2"/>
        <v>0</v>
      </c>
      <c r="K57" s="58">
        <f t="shared" si="3"/>
        <v>0</v>
      </c>
      <c r="L57" s="42"/>
      <c r="M57" s="57">
        <f t="shared" si="4"/>
        <v>0</v>
      </c>
      <c r="N57" s="57">
        <f t="shared" si="5"/>
        <v>0</v>
      </c>
      <c r="O57" s="37"/>
    </row>
    <row r="58" spans="1:15" ht="14.1" customHeight="1">
      <c r="A58" s="40"/>
      <c r="B58" s="40"/>
      <c r="C58" s="33"/>
      <c r="D58" s="33"/>
      <c r="E58" s="41"/>
      <c r="F58" s="34"/>
      <c r="G58" s="57">
        <f t="shared" si="0"/>
        <v>0</v>
      </c>
      <c r="H58" s="35"/>
      <c r="I58" s="58">
        <f t="shared" si="1"/>
        <v>0</v>
      </c>
      <c r="J58" s="57">
        <f t="shared" si="2"/>
        <v>0</v>
      </c>
      <c r="K58" s="58">
        <f t="shared" si="3"/>
        <v>0</v>
      </c>
      <c r="L58" s="42"/>
      <c r="M58" s="57">
        <f t="shared" si="4"/>
        <v>0</v>
      </c>
      <c r="N58" s="57">
        <f t="shared" si="5"/>
        <v>0</v>
      </c>
      <c r="O58" s="37"/>
    </row>
    <row r="59" spans="1:15" ht="14.1" customHeight="1">
      <c r="A59" s="40"/>
      <c r="B59" s="40"/>
      <c r="C59" s="33"/>
      <c r="D59" s="33"/>
      <c r="E59" s="41"/>
      <c r="F59" s="34"/>
      <c r="G59" s="57">
        <f t="shared" si="0"/>
        <v>0</v>
      </c>
      <c r="H59" s="35"/>
      <c r="I59" s="58">
        <f t="shared" si="1"/>
        <v>0</v>
      </c>
      <c r="J59" s="57">
        <f t="shared" si="2"/>
        <v>0</v>
      </c>
      <c r="K59" s="58">
        <f t="shared" si="3"/>
        <v>0</v>
      </c>
      <c r="L59" s="42"/>
      <c r="M59" s="57">
        <f t="shared" si="4"/>
        <v>0</v>
      </c>
      <c r="N59" s="57">
        <f t="shared" si="5"/>
        <v>0</v>
      </c>
      <c r="O59" s="37"/>
    </row>
    <row r="60" spans="1:15" ht="14.1" customHeight="1">
      <c r="A60" s="40"/>
      <c r="B60" s="40"/>
      <c r="C60" s="33"/>
      <c r="D60" s="33"/>
      <c r="E60" s="41"/>
      <c r="F60" s="34"/>
      <c r="G60" s="57">
        <f t="shared" si="0"/>
        <v>0</v>
      </c>
      <c r="H60" s="35"/>
      <c r="I60" s="58">
        <f t="shared" si="1"/>
        <v>0</v>
      </c>
      <c r="J60" s="57">
        <f t="shared" si="2"/>
        <v>0</v>
      </c>
      <c r="K60" s="58">
        <f t="shared" si="3"/>
        <v>0</v>
      </c>
      <c r="L60" s="42"/>
      <c r="M60" s="57">
        <f t="shared" si="4"/>
        <v>0</v>
      </c>
      <c r="N60" s="57">
        <f t="shared" si="5"/>
        <v>0</v>
      </c>
      <c r="O60" s="37"/>
    </row>
    <row r="61" spans="1:15" ht="14.1" customHeight="1">
      <c r="A61" s="40"/>
      <c r="B61" s="40"/>
      <c r="C61" s="33"/>
      <c r="D61" s="33"/>
      <c r="E61" s="41"/>
      <c r="F61" s="34"/>
      <c r="G61" s="57">
        <f t="shared" si="0"/>
        <v>0</v>
      </c>
      <c r="H61" s="35"/>
      <c r="I61" s="58">
        <f t="shared" si="1"/>
        <v>0</v>
      </c>
      <c r="J61" s="57">
        <f t="shared" si="2"/>
        <v>0</v>
      </c>
      <c r="K61" s="58">
        <f t="shared" si="3"/>
        <v>0</v>
      </c>
      <c r="L61" s="42"/>
      <c r="M61" s="57">
        <f t="shared" si="4"/>
        <v>0</v>
      </c>
      <c r="N61" s="57">
        <f t="shared" si="5"/>
        <v>0</v>
      </c>
      <c r="O61" s="37"/>
    </row>
    <row r="62" spans="1:15" ht="14.1" customHeight="1">
      <c r="A62" s="40"/>
      <c r="B62" s="40"/>
      <c r="C62" s="33"/>
      <c r="D62" s="33"/>
      <c r="E62" s="41"/>
      <c r="F62" s="34"/>
      <c r="G62" s="57">
        <f t="shared" si="0"/>
        <v>0</v>
      </c>
      <c r="H62" s="35"/>
      <c r="I62" s="58">
        <f t="shared" si="1"/>
        <v>0</v>
      </c>
      <c r="J62" s="57">
        <f t="shared" si="2"/>
        <v>0</v>
      </c>
      <c r="K62" s="58">
        <f t="shared" si="3"/>
        <v>0</v>
      </c>
      <c r="L62" s="42"/>
      <c r="M62" s="57">
        <f t="shared" si="4"/>
        <v>0</v>
      </c>
      <c r="N62" s="57">
        <f t="shared" si="5"/>
        <v>0</v>
      </c>
      <c r="O62" s="37"/>
    </row>
    <row r="63" spans="1:15" ht="14.1" customHeight="1">
      <c r="A63" s="40"/>
      <c r="B63" s="40"/>
      <c r="C63" s="33"/>
      <c r="D63" s="33"/>
      <c r="E63" s="41"/>
      <c r="F63" s="34"/>
      <c r="G63" s="57">
        <f t="shared" si="0"/>
        <v>0</v>
      </c>
      <c r="H63" s="35"/>
      <c r="I63" s="58">
        <f t="shared" si="1"/>
        <v>0</v>
      </c>
      <c r="J63" s="57">
        <f t="shared" si="2"/>
        <v>0</v>
      </c>
      <c r="K63" s="58">
        <f t="shared" si="3"/>
        <v>0</v>
      </c>
      <c r="L63" s="42"/>
      <c r="M63" s="57">
        <f t="shared" si="4"/>
        <v>0</v>
      </c>
      <c r="N63" s="57">
        <f t="shared" si="5"/>
        <v>0</v>
      </c>
      <c r="O63" s="37"/>
    </row>
    <row r="64" spans="1:15" ht="14.1" customHeight="1">
      <c r="A64" s="40"/>
      <c r="B64" s="40"/>
      <c r="C64" s="33"/>
      <c r="D64" s="33"/>
      <c r="E64" s="41"/>
      <c r="F64" s="34"/>
      <c r="G64" s="57">
        <f t="shared" si="0"/>
        <v>0</v>
      </c>
      <c r="H64" s="35"/>
      <c r="I64" s="58">
        <f t="shared" si="1"/>
        <v>0</v>
      </c>
      <c r="J64" s="57">
        <f t="shared" si="2"/>
        <v>0</v>
      </c>
      <c r="K64" s="58">
        <f t="shared" si="3"/>
        <v>0</v>
      </c>
      <c r="L64" s="42"/>
      <c r="M64" s="57">
        <f t="shared" si="4"/>
        <v>0</v>
      </c>
      <c r="N64" s="57">
        <f t="shared" si="5"/>
        <v>0</v>
      </c>
      <c r="O64" s="37"/>
    </row>
    <row r="65" spans="1:15" ht="14.1" customHeight="1">
      <c r="A65" s="40"/>
      <c r="B65" s="40"/>
      <c r="C65" s="33"/>
      <c r="D65" s="33"/>
      <c r="E65" s="41"/>
      <c r="F65" s="34"/>
      <c r="G65" s="57">
        <f t="shared" si="0"/>
        <v>0</v>
      </c>
      <c r="H65" s="35"/>
      <c r="I65" s="58">
        <f t="shared" si="1"/>
        <v>0</v>
      </c>
      <c r="J65" s="57">
        <f t="shared" si="2"/>
        <v>0</v>
      </c>
      <c r="K65" s="58">
        <f t="shared" si="3"/>
        <v>0</v>
      </c>
      <c r="L65" s="42"/>
      <c r="M65" s="57">
        <f t="shared" si="4"/>
        <v>0</v>
      </c>
      <c r="N65" s="57">
        <f t="shared" si="5"/>
        <v>0</v>
      </c>
      <c r="O65" s="37"/>
    </row>
    <row r="66" spans="1:15" ht="14.1" customHeight="1">
      <c r="A66" s="40"/>
      <c r="B66" s="40"/>
      <c r="C66" s="33"/>
      <c r="D66" s="33"/>
      <c r="E66" s="41"/>
      <c r="F66" s="34"/>
      <c r="G66" s="57">
        <f t="shared" si="0"/>
        <v>0</v>
      </c>
      <c r="H66" s="35"/>
      <c r="I66" s="58">
        <f t="shared" si="1"/>
        <v>0</v>
      </c>
      <c r="J66" s="57">
        <f t="shared" si="2"/>
        <v>0</v>
      </c>
      <c r="K66" s="58">
        <f t="shared" si="3"/>
        <v>0</v>
      </c>
      <c r="L66" s="42"/>
      <c r="M66" s="57">
        <f t="shared" si="4"/>
        <v>0</v>
      </c>
      <c r="N66" s="57">
        <f t="shared" si="5"/>
        <v>0</v>
      </c>
      <c r="O66" s="37"/>
    </row>
    <row r="67" spans="1:15" ht="14.1" customHeight="1">
      <c r="A67" s="40"/>
      <c r="B67" s="40"/>
      <c r="C67" s="33"/>
      <c r="D67" s="33"/>
      <c r="E67" s="41"/>
      <c r="F67" s="34"/>
      <c r="G67" s="57">
        <f t="shared" si="0"/>
        <v>0</v>
      </c>
      <c r="H67" s="35"/>
      <c r="I67" s="58">
        <f t="shared" si="1"/>
        <v>0</v>
      </c>
      <c r="J67" s="57">
        <f t="shared" si="2"/>
        <v>0</v>
      </c>
      <c r="K67" s="58">
        <f t="shared" si="3"/>
        <v>0</v>
      </c>
      <c r="L67" s="42"/>
      <c r="M67" s="57">
        <f t="shared" si="4"/>
        <v>0</v>
      </c>
      <c r="N67" s="57">
        <f t="shared" si="5"/>
        <v>0</v>
      </c>
      <c r="O67" s="37"/>
    </row>
    <row r="68" spans="1:15" ht="14.1" customHeight="1">
      <c r="A68" s="40"/>
      <c r="B68" s="40"/>
      <c r="C68" s="33"/>
      <c r="D68" s="33"/>
      <c r="E68" s="41"/>
      <c r="F68" s="34"/>
      <c r="G68" s="57">
        <f t="shared" si="0"/>
        <v>0</v>
      </c>
      <c r="H68" s="35"/>
      <c r="I68" s="58">
        <f t="shared" si="1"/>
        <v>0</v>
      </c>
      <c r="J68" s="57">
        <f t="shared" si="2"/>
        <v>0</v>
      </c>
      <c r="K68" s="58">
        <f t="shared" si="3"/>
        <v>0</v>
      </c>
      <c r="L68" s="42"/>
      <c r="M68" s="57">
        <f t="shared" si="4"/>
        <v>0</v>
      </c>
      <c r="N68" s="57">
        <f t="shared" si="5"/>
        <v>0</v>
      </c>
      <c r="O68" s="37"/>
    </row>
    <row r="69" spans="1:15" ht="14.1" customHeight="1">
      <c r="A69" s="40"/>
      <c r="B69" s="40"/>
      <c r="C69" s="33"/>
      <c r="D69" s="33"/>
      <c r="E69" s="41"/>
      <c r="F69" s="34"/>
      <c r="G69" s="57">
        <f t="shared" si="0"/>
        <v>0</v>
      </c>
      <c r="H69" s="35"/>
      <c r="I69" s="58">
        <f t="shared" si="1"/>
        <v>0</v>
      </c>
      <c r="J69" s="57">
        <f t="shared" si="2"/>
        <v>0</v>
      </c>
      <c r="K69" s="58">
        <f t="shared" si="3"/>
        <v>0</v>
      </c>
      <c r="L69" s="42"/>
      <c r="M69" s="57">
        <f t="shared" si="4"/>
        <v>0</v>
      </c>
      <c r="N69" s="57">
        <f t="shared" si="5"/>
        <v>0</v>
      </c>
      <c r="O69" s="37"/>
    </row>
    <row r="70" spans="1:15" ht="14.1" customHeight="1">
      <c r="A70" s="40"/>
      <c r="B70" s="40"/>
      <c r="C70" s="33"/>
      <c r="D70" s="33"/>
      <c r="E70" s="41"/>
      <c r="F70" s="34"/>
      <c r="G70" s="57">
        <f t="shared" si="0"/>
        <v>0</v>
      </c>
      <c r="H70" s="35"/>
      <c r="I70" s="58">
        <f t="shared" si="1"/>
        <v>0</v>
      </c>
      <c r="J70" s="57">
        <f t="shared" si="2"/>
        <v>0</v>
      </c>
      <c r="K70" s="58">
        <f t="shared" si="3"/>
        <v>0</v>
      </c>
      <c r="L70" s="42"/>
      <c r="M70" s="57">
        <f t="shared" si="4"/>
        <v>0</v>
      </c>
      <c r="N70" s="57">
        <f t="shared" si="5"/>
        <v>0</v>
      </c>
      <c r="O70" s="37"/>
    </row>
    <row r="71" spans="1:15" ht="14.1" customHeight="1">
      <c r="A71" s="40"/>
      <c r="B71" s="40"/>
      <c r="C71" s="33"/>
      <c r="D71" s="33"/>
      <c r="E71" s="41"/>
      <c r="F71" s="34"/>
      <c r="G71" s="57">
        <f t="shared" si="0"/>
        <v>0</v>
      </c>
      <c r="H71" s="35"/>
      <c r="I71" s="58">
        <f t="shared" si="1"/>
        <v>0</v>
      </c>
      <c r="J71" s="57">
        <f t="shared" si="2"/>
        <v>0</v>
      </c>
      <c r="K71" s="58">
        <f t="shared" si="3"/>
        <v>0</v>
      </c>
      <c r="L71" s="42"/>
      <c r="M71" s="57">
        <f t="shared" si="4"/>
        <v>0</v>
      </c>
      <c r="N71" s="57">
        <f t="shared" si="5"/>
        <v>0</v>
      </c>
      <c r="O71" s="37"/>
    </row>
    <row r="72" spans="1:15" ht="14.1" customHeight="1">
      <c r="A72" s="40"/>
      <c r="B72" s="40"/>
      <c r="C72" s="33"/>
      <c r="D72" s="33"/>
      <c r="E72" s="41"/>
      <c r="F72" s="34"/>
      <c r="G72" s="57">
        <f t="shared" si="0"/>
        <v>0</v>
      </c>
      <c r="H72" s="35"/>
      <c r="I72" s="58">
        <f t="shared" si="1"/>
        <v>0</v>
      </c>
      <c r="J72" s="57">
        <f t="shared" si="2"/>
        <v>0</v>
      </c>
      <c r="K72" s="58">
        <f t="shared" si="3"/>
        <v>0</v>
      </c>
      <c r="L72" s="42"/>
      <c r="M72" s="57">
        <f t="shared" si="4"/>
        <v>0</v>
      </c>
      <c r="N72" s="57">
        <f t="shared" si="5"/>
        <v>0</v>
      </c>
      <c r="O72" s="37"/>
    </row>
    <row r="73" spans="1:15" ht="14.1" customHeight="1">
      <c r="A73" s="40"/>
      <c r="B73" s="40"/>
      <c r="C73" s="33"/>
      <c r="D73" s="33"/>
      <c r="E73" s="41"/>
      <c r="F73" s="34"/>
      <c r="G73" s="57">
        <f t="shared" si="0"/>
        <v>0</v>
      </c>
      <c r="H73" s="35"/>
      <c r="I73" s="58">
        <f t="shared" si="1"/>
        <v>0</v>
      </c>
      <c r="J73" s="57">
        <f t="shared" si="2"/>
        <v>0</v>
      </c>
      <c r="K73" s="58">
        <f t="shared" si="3"/>
        <v>0</v>
      </c>
      <c r="L73" s="42"/>
      <c r="M73" s="57">
        <f t="shared" si="4"/>
        <v>0</v>
      </c>
      <c r="N73" s="57">
        <f t="shared" si="5"/>
        <v>0</v>
      </c>
      <c r="O73" s="37"/>
    </row>
    <row r="74" spans="1:15" ht="14.1" customHeight="1">
      <c r="A74" s="40"/>
      <c r="B74" s="40"/>
      <c r="C74" s="33"/>
      <c r="D74" s="33"/>
      <c r="E74" s="41"/>
      <c r="F74" s="34"/>
      <c r="G74" s="57">
        <f t="shared" si="0"/>
        <v>0</v>
      </c>
      <c r="H74" s="35"/>
      <c r="I74" s="58">
        <f t="shared" si="1"/>
        <v>0</v>
      </c>
      <c r="J74" s="57">
        <f t="shared" si="2"/>
        <v>0</v>
      </c>
      <c r="K74" s="58">
        <f t="shared" si="3"/>
        <v>0</v>
      </c>
      <c r="L74" s="42"/>
      <c r="M74" s="57">
        <f t="shared" si="4"/>
        <v>0</v>
      </c>
      <c r="N74" s="57">
        <f t="shared" si="5"/>
        <v>0</v>
      </c>
      <c r="O74" s="37"/>
    </row>
    <row r="75" spans="1:15" ht="14.1" customHeight="1">
      <c r="A75" s="40"/>
      <c r="B75" s="40"/>
      <c r="C75" s="33"/>
      <c r="D75" s="33"/>
      <c r="E75" s="41"/>
      <c r="F75" s="34"/>
      <c r="G75" s="57">
        <f t="shared" si="0"/>
        <v>0</v>
      </c>
      <c r="H75" s="35"/>
      <c r="I75" s="58">
        <f t="shared" si="1"/>
        <v>0</v>
      </c>
      <c r="J75" s="57">
        <f t="shared" si="2"/>
        <v>0</v>
      </c>
      <c r="K75" s="58">
        <f t="shared" si="3"/>
        <v>0</v>
      </c>
      <c r="L75" s="42"/>
      <c r="M75" s="57">
        <f t="shared" si="4"/>
        <v>0</v>
      </c>
      <c r="N75" s="57">
        <f t="shared" si="5"/>
        <v>0</v>
      </c>
      <c r="O75" s="37"/>
    </row>
    <row r="76" spans="1:15" ht="14.1" customHeight="1">
      <c r="A76" s="40"/>
      <c r="B76" s="40"/>
      <c r="C76" s="33"/>
      <c r="D76" s="33"/>
      <c r="E76" s="41"/>
      <c r="F76" s="34"/>
      <c r="G76" s="57">
        <f t="shared" si="0"/>
        <v>0</v>
      </c>
      <c r="H76" s="35"/>
      <c r="I76" s="58">
        <f t="shared" si="1"/>
        <v>0</v>
      </c>
      <c r="J76" s="57">
        <f t="shared" si="2"/>
        <v>0</v>
      </c>
      <c r="K76" s="58">
        <f t="shared" si="3"/>
        <v>0</v>
      </c>
      <c r="L76" s="42"/>
      <c r="M76" s="57">
        <f t="shared" si="4"/>
        <v>0</v>
      </c>
      <c r="N76" s="57">
        <f t="shared" si="5"/>
        <v>0</v>
      </c>
      <c r="O76" s="37"/>
    </row>
    <row r="77" spans="1:15" ht="14.1" customHeight="1">
      <c r="A77" s="40"/>
      <c r="B77" s="40"/>
      <c r="C77" s="33"/>
      <c r="D77" s="33"/>
      <c r="E77" s="41"/>
      <c r="F77" s="34"/>
      <c r="G77" s="57">
        <f t="shared" si="0"/>
        <v>0</v>
      </c>
      <c r="H77" s="35"/>
      <c r="I77" s="58">
        <f t="shared" si="1"/>
        <v>0</v>
      </c>
      <c r="J77" s="57">
        <f t="shared" si="2"/>
        <v>0</v>
      </c>
      <c r="K77" s="58">
        <f t="shared" si="3"/>
        <v>0</v>
      </c>
      <c r="L77" s="42"/>
      <c r="M77" s="57">
        <f t="shared" si="4"/>
        <v>0</v>
      </c>
      <c r="N77" s="57">
        <f t="shared" si="5"/>
        <v>0</v>
      </c>
      <c r="O77" s="37"/>
    </row>
    <row r="78" spans="1:15" ht="14.1" customHeight="1">
      <c r="A78" s="40"/>
      <c r="B78" s="40"/>
      <c r="C78" s="33"/>
      <c r="D78" s="33"/>
      <c r="E78" s="41"/>
      <c r="F78" s="34"/>
      <c r="G78" s="57">
        <f t="shared" si="0"/>
        <v>0</v>
      </c>
      <c r="H78" s="35"/>
      <c r="I78" s="58">
        <f t="shared" si="1"/>
        <v>0</v>
      </c>
      <c r="J78" s="57">
        <f t="shared" si="2"/>
        <v>0</v>
      </c>
      <c r="K78" s="58">
        <f t="shared" si="3"/>
        <v>0</v>
      </c>
      <c r="L78" s="42"/>
      <c r="M78" s="57">
        <f t="shared" si="4"/>
        <v>0</v>
      </c>
      <c r="N78" s="57">
        <f t="shared" si="5"/>
        <v>0</v>
      </c>
      <c r="O78" s="37"/>
    </row>
    <row r="79" spans="1:15" ht="14.1" customHeight="1">
      <c r="A79" s="40"/>
      <c r="B79" s="40"/>
      <c r="C79" s="33"/>
      <c r="D79" s="33"/>
      <c r="E79" s="41"/>
      <c r="F79" s="34"/>
      <c r="G79" s="57">
        <f t="shared" si="0"/>
        <v>0</v>
      </c>
      <c r="H79" s="35"/>
      <c r="I79" s="58">
        <f t="shared" si="1"/>
        <v>0</v>
      </c>
      <c r="J79" s="57">
        <f t="shared" si="2"/>
        <v>0</v>
      </c>
      <c r="K79" s="58">
        <f t="shared" si="3"/>
        <v>0</v>
      </c>
      <c r="L79" s="42"/>
      <c r="M79" s="57">
        <f t="shared" si="4"/>
        <v>0</v>
      </c>
      <c r="N79" s="57">
        <f t="shared" si="5"/>
        <v>0</v>
      </c>
      <c r="O79" s="37"/>
    </row>
    <row r="80" spans="1:15" ht="14.1" customHeight="1">
      <c r="A80" s="40"/>
      <c r="B80" s="40"/>
      <c r="C80" s="33"/>
      <c r="D80" s="33"/>
      <c r="E80" s="41"/>
      <c r="F80" s="34"/>
      <c r="G80" s="57">
        <f t="shared" si="0"/>
        <v>0</v>
      </c>
      <c r="H80" s="35"/>
      <c r="I80" s="58">
        <f t="shared" si="1"/>
        <v>0</v>
      </c>
      <c r="J80" s="57">
        <f t="shared" si="2"/>
        <v>0</v>
      </c>
      <c r="K80" s="58">
        <f t="shared" si="3"/>
        <v>0</v>
      </c>
      <c r="L80" s="42"/>
      <c r="M80" s="57">
        <f t="shared" si="4"/>
        <v>0</v>
      </c>
      <c r="N80" s="57">
        <f t="shared" si="5"/>
        <v>0</v>
      </c>
      <c r="O80" s="37"/>
    </row>
    <row r="81" spans="1:15" ht="14.1" customHeight="1">
      <c r="A81" s="40"/>
      <c r="B81" s="40"/>
      <c r="C81" s="33"/>
      <c r="D81" s="33"/>
      <c r="E81" s="41"/>
      <c r="F81" s="34"/>
      <c r="G81" s="57">
        <f t="shared" si="0"/>
        <v>0</v>
      </c>
      <c r="H81" s="35"/>
      <c r="I81" s="58">
        <f t="shared" si="1"/>
        <v>0</v>
      </c>
      <c r="J81" s="57">
        <f t="shared" si="2"/>
        <v>0</v>
      </c>
      <c r="K81" s="58">
        <f t="shared" si="3"/>
        <v>0</v>
      </c>
      <c r="L81" s="42"/>
      <c r="M81" s="57">
        <f t="shared" si="4"/>
        <v>0</v>
      </c>
      <c r="N81" s="57">
        <f t="shared" si="5"/>
        <v>0</v>
      </c>
      <c r="O81" s="37"/>
    </row>
    <row r="82" spans="1:15" ht="14.1" customHeight="1">
      <c r="A82" s="40"/>
      <c r="B82" s="40"/>
      <c r="C82" s="33"/>
      <c r="D82" s="33"/>
      <c r="E82" s="41"/>
      <c r="F82" s="34"/>
      <c r="G82" s="57">
        <f t="shared" si="0"/>
        <v>0</v>
      </c>
      <c r="H82" s="35"/>
      <c r="I82" s="58">
        <f t="shared" si="1"/>
        <v>0</v>
      </c>
      <c r="J82" s="57">
        <f t="shared" si="2"/>
        <v>0</v>
      </c>
      <c r="K82" s="58">
        <f t="shared" si="3"/>
        <v>0</v>
      </c>
      <c r="L82" s="42"/>
      <c r="M82" s="57">
        <f t="shared" si="4"/>
        <v>0</v>
      </c>
      <c r="N82" s="57">
        <f t="shared" si="5"/>
        <v>0</v>
      </c>
      <c r="O82" s="37"/>
    </row>
    <row r="83" spans="1:15" ht="14.1" customHeight="1">
      <c r="A83" s="40"/>
      <c r="B83" s="40"/>
      <c r="C83" s="33"/>
      <c r="D83" s="33"/>
      <c r="E83" s="41"/>
      <c r="F83" s="34"/>
      <c r="G83" s="57">
        <f t="shared" si="0"/>
        <v>0</v>
      </c>
      <c r="H83" s="35"/>
      <c r="I83" s="58">
        <f t="shared" si="1"/>
        <v>0</v>
      </c>
      <c r="J83" s="57">
        <f t="shared" si="2"/>
        <v>0</v>
      </c>
      <c r="K83" s="58">
        <f t="shared" si="3"/>
        <v>0</v>
      </c>
      <c r="L83" s="42"/>
      <c r="M83" s="57">
        <f t="shared" si="4"/>
        <v>0</v>
      </c>
      <c r="N83" s="57">
        <f t="shared" si="5"/>
        <v>0</v>
      </c>
      <c r="O83" s="37"/>
    </row>
    <row r="84" spans="1:15" ht="14.1" customHeight="1">
      <c r="A84" s="40"/>
      <c r="B84" s="40"/>
      <c r="C84" s="33"/>
      <c r="D84" s="33"/>
      <c r="E84" s="41"/>
      <c r="F84" s="34"/>
      <c r="G84" s="57">
        <f t="shared" si="0"/>
        <v>0</v>
      </c>
      <c r="H84" s="35"/>
      <c r="I84" s="58">
        <f t="shared" si="1"/>
        <v>0</v>
      </c>
      <c r="J84" s="57">
        <f t="shared" si="2"/>
        <v>0</v>
      </c>
      <c r="K84" s="58">
        <f t="shared" si="3"/>
        <v>0</v>
      </c>
      <c r="L84" s="42"/>
      <c r="M84" s="57">
        <f t="shared" si="4"/>
        <v>0</v>
      </c>
      <c r="N84" s="57">
        <f t="shared" si="5"/>
        <v>0</v>
      </c>
      <c r="O84" s="37"/>
    </row>
    <row r="85" spans="1:15" ht="14.1" customHeight="1">
      <c r="A85" s="40"/>
      <c r="B85" s="40"/>
      <c r="C85" s="33"/>
      <c r="D85" s="33"/>
      <c r="E85" s="41"/>
      <c r="F85" s="34"/>
      <c r="G85" s="57">
        <f t="shared" si="0"/>
        <v>0</v>
      </c>
      <c r="H85" s="35"/>
      <c r="I85" s="58">
        <f t="shared" si="1"/>
        <v>0</v>
      </c>
      <c r="J85" s="57">
        <f t="shared" si="2"/>
        <v>0</v>
      </c>
      <c r="K85" s="58">
        <f t="shared" si="3"/>
        <v>0</v>
      </c>
      <c r="L85" s="42"/>
      <c r="M85" s="57">
        <f t="shared" si="4"/>
        <v>0</v>
      </c>
      <c r="N85" s="57">
        <f t="shared" si="5"/>
        <v>0</v>
      </c>
      <c r="O85" s="37"/>
    </row>
    <row r="86" spans="1:15" ht="24.75" customHeight="1">
      <c r="A86" s="61" t="s">
        <v>0</v>
      </c>
      <c r="B86" s="62"/>
      <c r="C86" s="62"/>
      <c r="D86" s="62"/>
      <c r="E86" s="62"/>
      <c r="F86" s="62"/>
      <c r="G86" s="55">
        <f>SUM(G14:G85)</f>
        <v>0</v>
      </c>
      <c r="H86" s="55"/>
      <c r="I86" s="55">
        <f>SUM(I14:I85)</f>
        <v>0</v>
      </c>
      <c r="J86" s="55">
        <f>SUM(J14:J85)</f>
        <v>0</v>
      </c>
      <c r="K86" s="55">
        <f>SUM(K14:K85)</f>
        <v>0</v>
      </c>
      <c r="L86" s="55"/>
      <c r="M86" s="55">
        <f>SUM(M14:M85)</f>
        <v>0</v>
      </c>
      <c r="N86" s="55">
        <f>SUM(N14:N85)</f>
        <v>0</v>
      </c>
      <c r="O86" s="63"/>
    </row>
    <row r="87" spans="1:15">
      <c r="A87" s="162"/>
      <c r="B87" s="162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</row>
    <row r="88" spans="1:15">
      <c r="A88" s="162"/>
      <c r="B88" s="162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</row>
    <row r="89" spans="1:15">
      <c r="A89" s="163"/>
      <c r="B89" s="163"/>
      <c r="C89" s="163"/>
      <c r="D89" s="163"/>
      <c r="E89" s="163"/>
      <c r="F89" s="163"/>
      <c r="G89" s="163"/>
      <c r="H89" s="163"/>
      <c r="I89" s="163"/>
      <c r="J89" s="163"/>
      <c r="K89" s="163"/>
      <c r="L89" s="163"/>
      <c r="M89" s="163"/>
      <c r="N89" s="163"/>
      <c r="O89" s="163"/>
    </row>
  </sheetData>
  <sheetProtection algorithmName="SHA-512" hashValue="e5JipM8yXpjZoZMTFt4ixyBg3nNbVwDJdgYqwVmXPlVb+oWRuo+VDLK06gulRp8p2HHqSc5NaxatWONxuanFdQ==" saltValue="UKfNdgxDZnKzNBFQVJz0bw==" spinCount="100000" sheet="1" objects="1" scenarios="1"/>
  <mergeCells count="10">
    <mergeCell ref="A2:O2"/>
    <mergeCell ref="A89:O89"/>
    <mergeCell ref="A4:O4"/>
    <mergeCell ref="A5:O5"/>
    <mergeCell ref="A6:O6"/>
    <mergeCell ref="A3:O3"/>
    <mergeCell ref="A11:O11"/>
    <mergeCell ref="A12:O12"/>
    <mergeCell ref="A87:O87"/>
    <mergeCell ref="A88:O88"/>
  </mergeCells>
  <dataValidations count="4">
    <dataValidation type="list" allowBlank="1" showInputMessage="1" showErrorMessage="1" sqref="L14:L85">
      <formula1>"85"</formula1>
    </dataValidation>
    <dataValidation type="list" allowBlank="1" showInputMessage="1" showErrorMessage="1" sqref="C14:C85">
      <formula1>"Stroški dela, SS-zunanji izvajalci, ZS-material, ZS-naložba, ZS-storitev, PVN-lastno delo, PVN-lastni material, PVN-zemljišče, Nakup zemljišča"</formula1>
    </dataValidation>
    <dataValidation type="list" allowBlank="1" showInputMessage="1" showErrorMessage="1" sqref="B14:B85">
      <formula1>"Vodilni partner,Partner 1,Partner 2,Partner 3,Partner 4,Partner 5,Partner 6,Partner 7,Partner 8,"</formula1>
    </dataValidation>
    <dataValidation type="list" showInputMessage="1" showErrorMessage="1" sqref="H14:H85">
      <formula1>$K$9:$M$9</formula1>
    </dataValidation>
  </dataValidations>
  <printOptions headings="1"/>
  <pageMargins left="0.70866141732283472" right="0.47244094488188981" top="0.74803149606299213" bottom="0.86614173228346458" header="0.31496062992125984" footer="0.31496062992125984"/>
  <pageSetup paperSize="9" scale="37" orientation="landscape" r:id="rId1"/>
  <headerFooter>
    <oddHeader>&amp;L&amp;"-,Običajno"&amp;12
Obracec 1: II. FAZA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39"/>
  <sheetViews>
    <sheetView view="pageLayout" zoomScale="70" zoomScaleNormal="100" zoomScalePageLayoutView="70" workbookViewId="0">
      <selection activeCell="U32" sqref="U32"/>
    </sheetView>
  </sheetViews>
  <sheetFormatPr defaultRowHeight="12.75"/>
  <cols>
    <col min="1" max="1" width="47.28515625" customWidth="1"/>
    <col min="2" max="2" width="13.7109375" customWidth="1"/>
    <col min="3" max="3" width="11.28515625" customWidth="1"/>
    <col min="4" max="4" width="10.7109375" customWidth="1"/>
    <col min="8" max="8" width="10" customWidth="1"/>
    <col min="15" max="17" width="8.85546875" customWidth="1"/>
    <col min="20" max="21" width="15.28515625" customWidth="1"/>
  </cols>
  <sheetData>
    <row r="1" spans="1:21" ht="18.75">
      <c r="A1" s="161" t="s">
        <v>83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"/>
      <c r="Q1" s="1"/>
      <c r="R1" s="1"/>
      <c r="S1" s="1"/>
      <c r="T1" s="1"/>
      <c r="U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3.5" thickBo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5.75">
      <c r="A9" s="181" t="s">
        <v>78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2"/>
      <c r="P9" s="182"/>
      <c r="Q9" s="182"/>
      <c r="R9" s="182"/>
      <c r="S9" s="182"/>
      <c r="T9" s="182"/>
      <c r="U9" s="183"/>
    </row>
    <row r="10" spans="1:21" ht="15.75" thickBot="1">
      <c r="A10" s="184"/>
      <c r="B10" s="185"/>
      <c r="C10" s="185"/>
      <c r="D10" s="185"/>
      <c r="E10" s="185"/>
      <c r="F10" s="185"/>
      <c r="G10" s="185"/>
      <c r="H10" s="185"/>
      <c r="I10" s="185"/>
      <c r="J10" s="185"/>
      <c r="K10" s="185"/>
      <c r="L10" s="185"/>
      <c r="M10" s="185"/>
      <c r="N10" s="185"/>
      <c r="O10" s="185"/>
      <c r="P10" s="185"/>
      <c r="Q10" s="185"/>
      <c r="R10" s="185"/>
      <c r="S10" s="185"/>
      <c r="T10" s="185"/>
      <c r="U10" s="186"/>
    </row>
    <row r="11" spans="1:21" ht="15">
      <c r="A11" s="187" t="s">
        <v>5</v>
      </c>
      <c r="B11" s="179" t="s">
        <v>72</v>
      </c>
      <c r="C11" s="180"/>
      <c r="D11" s="179" t="s">
        <v>6</v>
      </c>
      <c r="E11" s="180"/>
      <c r="F11" s="179" t="s">
        <v>7</v>
      </c>
      <c r="G11" s="180"/>
      <c r="H11" s="179" t="s">
        <v>23</v>
      </c>
      <c r="I11" s="180"/>
      <c r="J11" s="190" t="s">
        <v>24</v>
      </c>
      <c r="K11" s="180"/>
      <c r="L11" s="179" t="s">
        <v>25</v>
      </c>
      <c r="M11" s="180"/>
      <c r="N11" s="179" t="s">
        <v>67</v>
      </c>
      <c r="O11" s="180"/>
      <c r="P11" s="179" t="s">
        <v>70</v>
      </c>
      <c r="Q11" s="180"/>
      <c r="R11" s="179" t="s">
        <v>71</v>
      </c>
      <c r="S11" s="180"/>
      <c r="T11" s="177" t="s">
        <v>8</v>
      </c>
      <c r="U11" s="178"/>
    </row>
    <row r="12" spans="1:21" ht="15">
      <c r="A12" s="188"/>
      <c r="B12" s="12" t="s">
        <v>9</v>
      </c>
      <c r="C12" s="3" t="s">
        <v>11</v>
      </c>
      <c r="D12" s="12" t="s">
        <v>9</v>
      </c>
      <c r="E12" s="3" t="s">
        <v>11</v>
      </c>
      <c r="F12" s="12" t="s">
        <v>9</v>
      </c>
      <c r="G12" s="3" t="s">
        <v>11</v>
      </c>
      <c r="H12" s="12" t="s">
        <v>9</v>
      </c>
      <c r="I12" s="3" t="s">
        <v>11</v>
      </c>
      <c r="J12" s="18" t="s">
        <v>9</v>
      </c>
      <c r="K12" s="3" t="s">
        <v>11</v>
      </c>
      <c r="L12" s="12" t="s">
        <v>9</v>
      </c>
      <c r="M12" s="3" t="s">
        <v>11</v>
      </c>
      <c r="N12" s="12" t="s">
        <v>9</v>
      </c>
      <c r="O12" s="3" t="s">
        <v>11</v>
      </c>
      <c r="P12" s="12" t="s">
        <v>9</v>
      </c>
      <c r="Q12" s="3" t="s">
        <v>11</v>
      </c>
      <c r="R12" s="12" t="s">
        <v>9</v>
      </c>
      <c r="S12" s="3" t="s">
        <v>11</v>
      </c>
      <c r="T12" s="12" t="s">
        <v>9</v>
      </c>
      <c r="U12" s="3" t="s">
        <v>11</v>
      </c>
    </row>
    <row r="13" spans="1:21" ht="15.75" thickBot="1">
      <c r="A13" s="189"/>
      <c r="B13" s="13" t="s">
        <v>10</v>
      </c>
      <c r="C13" s="4" t="s">
        <v>10</v>
      </c>
      <c r="D13" s="13" t="s">
        <v>10</v>
      </c>
      <c r="E13" s="4" t="s">
        <v>10</v>
      </c>
      <c r="F13" s="13" t="s">
        <v>10</v>
      </c>
      <c r="G13" s="4" t="s">
        <v>10</v>
      </c>
      <c r="H13" s="13" t="s">
        <v>10</v>
      </c>
      <c r="I13" s="4" t="s">
        <v>10</v>
      </c>
      <c r="J13" s="19" t="s">
        <v>10</v>
      </c>
      <c r="K13" s="4" t="s">
        <v>10</v>
      </c>
      <c r="L13" s="13" t="s">
        <v>10</v>
      </c>
      <c r="M13" s="4" t="s">
        <v>10</v>
      </c>
      <c r="N13" s="13" t="s">
        <v>10</v>
      </c>
      <c r="O13" s="4" t="s">
        <v>10</v>
      </c>
      <c r="P13" s="13" t="s">
        <v>10</v>
      </c>
      <c r="Q13" s="4" t="s">
        <v>10</v>
      </c>
      <c r="R13" s="13" t="s">
        <v>10</v>
      </c>
      <c r="S13" s="4" t="s">
        <v>10</v>
      </c>
      <c r="T13" s="13" t="s">
        <v>10</v>
      </c>
      <c r="U13" s="4" t="s">
        <v>10</v>
      </c>
    </row>
    <row r="14" spans="1:21" ht="14.1" customHeight="1">
      <c r="A14" s="67" t="s">
        <v>12</v>
      </c>
      <c r="B14" s="77">
        <f>+B15</f>
        <v>0</v>
      </c>
      <c r="C14" s="78">
        <f>+C15</f>
        <v>0</v>
      </c>
      <c r="D14" s="77">
        <f t="shared" ref="D14:S14" si="0">+D15</f>
        <v>0</v>
      </c>
      <c r="E14" s="78">
        <f t="shared" si="0"/>
        <v>0</v>
      </c>
      <c r="F14" s="77">
        <f t="shared" si="0"/>
        <v>0</v>
      </c>
      <c r="G14" s="78">
        <f t="shared" si="0"/>
        <v>0</v>
      </c>
      <c r="H14" s="77">
        <f t="shared" si="0"/>
        <v>0</v>
      </c>
      <c r="I14" s="78">
        <f t="shared" si="0"/>
        <v>0</v>
      </c>
      <c r="J14" s="77">
        <f t="shared" si="0"/>
        <v>0</v>
      </c>
      <c r="K14" s="78">
        <f t="shared" si="0"/>
        <v>0</v>
      </c>
      <c r="L14" s="77">
        <f t="shared" si="0"/>
        <v>0</v>
      </c>
      <c r="M14" s="78">
        <f t="shared" si="0"/>
        <v>0</v>
      </c>
      <c r="N14" s="77">
        <f t="shared" si="0"/>
        <v>0</v>
      </c>
      <c r="O14" s="78">
        <f t="shared" si="0"/>
        <v>0</v>
      </c>
      <c r="P14" s="77">
        <f t="shared" si="0"/>
        <v>0</v>
      </c>
      <c r="Q14" s="78">
        <f t="shared" si="0"/>
        <v>0</v>
      </c>
      <c r="R14" s="77">
        <f t="shared" si="0"/>
        <v>0</v>
      </c>
      <c r="S14" s="78">
        <f t="shared" si="0"/>
        <v>0</v>
      </c>
      <c r="T14" s="79">
        <f>SUM(B14+D14+F14+H14+J14+L14+N14+P14+R14)</f>
        <v>0</v>
      </c>
      <c r="U14" s="80">
        <f>+SUM(C14+E14+G14+I14+K14+M14+O14+Q14+S14)</f>
        <v>0</v>
      </c>
    </row>
    <row r="15" spans="1:21" ht="14.1" customHeight="1">
      <c r="A15" s="68" t="s">
        <v>22</v>
      </c>
      <c r="B15" s="81">
        <f>SUMIFS('Finančni načrt 1. FAZA'!$K$14:$K$85,'Finančni načrt 1. FAZA'!$B$14:$B$85,"Vodilni partner",'Finančni načrt 1. FAZA'!$C$14:$C$85,"Stroški dela")</f>
        <v>0</v>
      </c>
      <c r="C15" s="82">
        <f>SUMIFS('Finančni načrt 2. FAZA'!$K$14:$K$85,'Finančni načrt 2. FAZA'!$B$14:$B$85,"Vodilni partner",'Finančni načrt 2. FAZA'!$C$14:$C$85,"Stroški dela")</f>
        <v>0</v>
      </c>
      <c r="D15" s="81">
        <f>SUMIFS('Finančni načrt 1. FAZA'!$K$14:$K$85,'Finančni načrt 1. FAZA'!$B$14:$B$85,"Partner 1",'Finančni načrt 1. FAZA'!$C$14:$C$85,"Stroški dela")</f>
        <v>0</v>
      </c>
      <c r="E15" s="82">
        <f>SUMIFS('Finančni načrt 2. FAZA'!$K$14:$K$85,'Finančni načrt 2. FAZA'!$B$14:$B$85,"Partner 1",'Finančni načrt 2. FAZA'!$C$14:$C$85,"Stroški dela")</f>
        <v>0</v>
      </c>
      <c r="F15" s="83">
        <f>SUMIFS('Finančni načrt 1. FAZA'!$K$14:$K$85,'Finančni načrt 1. FAZA'!$B$14:$B$85,"Partner 2",'Finančni načrt 1. FAZA'!$C$14:$C$85,"Stroški dela")</f>
        <v>0</v>
      </c>
      <c r="G15" s="84">
        <f>SUMIFS('Finančni načrt 2. FAZA'!$K$14:$K$85,'Finančni načrt 2. FAZA'!$B$14:$B$85,"Partner 2",'Finančni načrt 2. FAZA'!$C$14:$C$85,"Stroški dela")</f>
        <v>0</v>
      </c>
      <c r="H15" s="83">
        <f>SUMIFS('Finančni načrt 1. FAZA'!$K$14:$K$85,'Finančni načrt 1. FAZA'!$B$14:$B$85,"Partner 3",'Finančni načrt 1. FAZA'!$C$14:$C$85,"Stroški dela")</f>
        <v>0</v>
      </c>
      <c r="I15" s="84">
        <f>SUMIFS('Finančni načrt 2. FAZA'!$K$14:$K$85,'Finančni načrt 2. FAZA'!$B$14:$B$85,"Partner 3",'Finančni načrt 2. FAZA'!$C$14:$C$85,"Stroški dela")</f>
        <v>0</v>
      </c>
      <c r="J15" s="83">
        <f>SUMIFS('Finančni načrt 1. FAZA'!$K$14:$K$85,'Finančni načrt 1. FAZA'!$B$14:$B$85,"Partner 4",'Finančni načrt 1. FAZA'!$C$14:$C$85,"Stroški dela")</f>
        <v>0</v>
      </c>
      <c r="K15" s="84">
        <f>SUMIFS('Finančni načrt 2. FAZA'!$K$14:$K$85,'Finančni načrt 2. FAZA'!$B$14:$B$85,"Partner 4",'Finančni načrt 2. FAZA'!$C$14:$C$85,"Stroški dela")</f>
        <v>0</v>
      </c>
      <c r="L15" s="83">
        <f>SUMIFS('Finančni načrt 1. FAZA'!$K$14:$K$85,'Finančni načrt 1. FAZA'!$B$14:$B$85,"Partner 5",'Finančni načrt 1. FAZA'!$C$14:$C$85,"Stroški dela")</f>
        <v>0</v>
      </c>
      <c r="M15" s="84">
        <f>SUMIFS('Finančni načrt 2. FAZA'!$K$14:$K$85,'Finančni načrt 2. FAZA'!$B$14:$B$85,"Partner 5",'Finančni načrt 2. FAZA'!$C$14:$C$85,"Stroški dela")</f>
        <v>0</v>
      </c>
      <c r="N15" s="83">
        <f>SUMIFS('Finančni načrt 1. FAZA'!$K$14:$K$85,'Finančni načrt 1. FAZA'!$B$14:$B$85,"Partner 6",'Finančni načrt 1. FAZA'!$C$14:$C$85,"Stroški dela")</f>
        <v>0</v>
      </c>
      <c r="O15" s="84">
        <f>SUMIFS('Finančni načrt 2. FAZA'!$K$14:$K$85,'Finančni načrt 2. FAZA'!$B$14:$B$85,"Partner 6",'Finančni načrt 2. FAZA'!$C$14:$C$85,"Stroški dela")</f>
        <v>0</v>
      </c>
      <c r="P15" s="83">
        <f>SUMIFS('Finančni načrt 1. FAZA'!$K$14:$K$85,'Finančni načrt 1. FAZA'!$B$14:$B$85,"Partner 7",'Finančni načrt 1. FAZA'!$C$14:$C$85,"Stroški dela")</f>
        <v>0</v>
      </c>
      <c r="Q15" s="84">
        <f>SUMIFS('Finančni načrt 2. FAZA'!$K$14:$K$85,'Finančni načrt 2. FAZA'!$B$14:$B$85,"Partner 7",'Finančni načrt 2. FAZA'!$C$14:$C$85,"Stroški dela")</f>
        <v>0</v>
      </c>
      <c r="R15" s="83">
        <f>SUMIFS('Finančni načrt 1. FAZA'!$K$14:$K$85,'Finančni načrt 1. FAZA'!$B$14:$B$85,"Partner 8",'Finančni načrt 1. FAZA'!$C$14:$C$85,"Stroški dela")</f>
        <v>0</v>
      </c>
      <c r="S15" s="84">
        <f>SUMIFS('Finančni načrt 2. FAZA'!$K$14:$K$85,'Finančni načrt 2. FAZA'!$B$14:$B$85,"Partner 8",'Finančni načrt 2. FAZA'!$C$14:$C$85,"Stroški dela")</f>
        <v>0</v>
      </c>
      <c r="T15" s="85">
        <f t="shared" ref="T15:T30" si="1">SUM(B15+D15+F15+H15+J15+L15+N15+P15+R15)</f>
        <v>0</v>
      </c>
      <c r="U15" s="86">
        <f t="shared" ref="U15:U30" si="2">+SUM(C15+E15+G15+I15+K15+M15+O15+Q15+S15)</f>
        <v>0</v>
      </c>
    </row>
    <row r="16" spans="1:21" ht="14.1" customHeight="1">
      <c r="A16" s="69" t="s">
        <v>39</v>
      </c>
      <c r="B16" s="87">
        <f>+B17+B18+B19</f>
        <v>0</v>
      </c>
      <c r="C16" s="88">
        <f>+C17+C18+C19</f>
        <v>0</v>
      </c>
      <c r="D16" s="87">
        <f t="shared" ref="D16:M16" si="3">+D17+D18+D19</f>
        <v>0</v>
      </c>
      <c r="E16" s="88">
        <f t="shared" si="3"/>
        <v>0</v>
      </c>
      <c r="F16" s="87">
        <f t="shared" si="3"/>
        <v>0</v>
      </c>
      <c r="G16" s="88">
        <f t="shared" si="3"/>
        <v>0</v>
      </c>
      <c r="H16" s="87">
        <f t="shared" si="3"/>
        <v>0</v>
      </c>
      <c r="I16" s="88">
        <f t="shared" si="3"/>
        <v>0</v>
      </c>
      <c r="J16" s="87">
        <f t="shared" si="3"/>
        <v>0</v>
      </c>
      <c r="K16" s="88">
        <f t="shared" si="3"/>
        <v>0</v>
      </c>
      <c r="L16" s="87">
        <f t="shared" si="3"/>
        <v>0</v>
      </c>
      <c r="M16" s="88">
        <f t="shared" si="3"/>
        <v>0</v>
      </c>
      <c r="N16" s="87">
        <f t="shared" ref="N16:S16" si="4">+N17+N18+N19</f>
        <v>0</v>
      </c>
      <c r="O16" s="88">
        <f t="shared" si="4"/>
        <v>0</v>
      </c>
      <c r="P16" s="87">
        <f t="shared" si="4"/>
        <v>0</v>
      </c>
      <c r="Q16" s="88">
        <f t="shared" si="4"/>
        <v>0</v>
      </c>
      <c r="R16" s="87">
        <f t="shared" si="4"/>
        <v>0</v>
      </c>
      <c r="S16" s="88">
        <f t="shared" si="4"/>
        <v>0</v>
      </c>
      <c r="T16" s="89">
        <f t="shared" si="1"/>
        <v>0</v>
      </c>
      <c r="U16" s="86">
        <f t="shared" si="2"/>
        <v>0</v>
      </c>
    </row>
    <row r="17" spans="1:21" ht="14.1" customHeight="1">
      <c r="A17" s="70" t="s">
        <v>34</v>
      </c>
      <c r="B17" s="81">
        <f>SUMIFS('Finančni načrt 1. FAZA'!$K$14:$K$85,'Finančni načrt 1. FAZA'!$B$14:$B$85,"Vodilni partner",'Finančni načrt 1. FAZA'!$C$14:$C$85,"ZS-material")</f>
        <v>0</v>
      </c>
      <c r="C17" s="82">
        <f>SUMIFS('Finančni načrt 2. FAZA'!$K$14:$K$85,'Finančni načrt 2. FAZA'!$B$14:$B$85,"Vodilni partner",'Finančni načrt 2. FAZA'!$C$14:$C$85,"ZS-material")</f>
        <v>0</v>
      </c>
      <c r="D17" s="81">
        <f>SUMIFS('Finančni načrt 1. FAZA'!$K$14:$K$85,'Finančni načrt 1. FAZA'!$B$14:$B$85,"Partner 1",'Finančni načrt 1. FAZA'!$C$14:$C$85,"ZS-material")</f>
        <v>0</v>
      </c>
      <c r="E17" s="82">
        <f>SUMIFS('Finančni načrt 2. FAZA'!$K$14:$K$85,'Finančni načrt 2. FAZA'!$B$14:$B$85,"Partner 1",'Finančni načrt 2. FAZA'!$C$14:$C$85,"ZS-material")</f>
        <v>0</v>
      </c>
      <c r="F17" s="83">
        <f>SUMIFS('Finančni načrt 1. FAZA'!$K$14:$K$85,'Finančni načrt 1. FAZA'!$B$14:$B$85,"Partner 2",'Finančni načrt 1. FAZA'!$C$14:$C$85,"ZS-material")</f>
        <v>0</v>
      </c>
      <c r="G17" s="84">
        <f>SUMIFS('Finančni načrt 2. FAZA'!$K$14:$K$85,'Finančni načrt 2. FAZA'!$B$14:$B$85,"Partner 2",'Finančni načrt 2. FAZA'!$C$14:$C$85,"ZS-material")</f>
        <v>0</v>
      </c>
      <c r="H17" s="81">
        <f>SUMIFS('Finančni načrt 1. FAZA'!$K$14:$K$85,'Finančni načrt 1. FAZA'!$B$14:$B$85,"Partner 3",'Finančni načrt 1. FAZA'!$C$14:$C$85,"ZS-material")</f>
        <v>0</v>
      </c>
      <c r="I17" s="82">
        <f>SUMIFS('Finančni načrt 2. FAZA'!$K$14:$K$85,'Finančni načrt 2. FAZA'!$B$14:$B$85,"Partner 3",'Finančni načrt 2. FAZA'!$C$14:$C$85,"ZS-material")</f>
        <v>0</v>
      </c>
      <c r="J17" s="81">
        <f>SUMIFS('Finančni načrt 1. FAZA'!$K$14:$K$85,'Finančni načrt 1. FAZA'!$B$14:$B$85,"Partner 4",'Finančni načrt 1. FAZA'!$C$14:$C$85,"ZS-material")</f>
        <v>0</v>
      </c>
      <c r="K17" s="82">
        <f>SUMIFS('Finančni načrt 2. FAZA'!$K$14:$K$85,'Finančni načrt 2. FAZA'!$B$14:$B$85,"Partner 4",'Finančni načrt 2. FAZA'!$C$14:$C$85,"ZS-material")</f>
        <v>0</v>
      </c>
      <c r="L17" s="81">
        <f>SUMIFS('Finančni načrt 1. FAZA'!$K$14:$K$85,'Finančni načrt 1. FAZA'!$B$14:$B$85,"Partner 5",'Finančni načrt 1. FAZA'!$C$14:$C$85,"ZS-material")</f>
        <v>0</v>
      </c>
      <c r="M17" s="82">
        <f>SUMIFS('Finančni načrt 2. FAZA'!$K$14:$K$85,'Finančni načrt 2. FAZA'!$B$14:$B$85,"Partner 5",'Finančni načrt 2. FAZA'!$C$14:$C$85,"ZS-material")</f>
        <v>0</v>
      </c>
      <c r="N17" s="81">
        <f>SUMIFS('Finančni načrt 1. FAZA'!$K$14:$K$85,'Finančni načrt 1. FAZA'!$B$14:$B$85,"Partner 6",'Finančni načrt 1. FAZA'!$C$14:$C$85,"ZS-material")</f>
        <v>0</v>
      </c>
      <c r="O17" s="82">
        <f>SUMIFS('Finančni načrt 2. FAZA'!$K$14:$K$85,'Finančni načrt 2. FAZA'!$B$14:$B$85,"Partner 6",'Finančni načrt 2. FAZA'!$C$14:$C$85,"ZS-material")</f>
        <v>0</v>
      </c>
      <c r="P17" s="81">
        <f>SUMIFS('Finančni načrt 1. FAZA'!$K$14:$K$85,'Finančni načrt 1. FAZA'!$B$14:$B$85,"Partner 7",'Finančni načrt 1. FAZA'!$C$14:$C$85,"ZS-material")</f>
        <v>0</v>
      </c>
      <c r="Q17" s="82">
        <f>SUMIFS('Finančni načrt 2. FAZA'!$K$14:$K$85,'Finančni načrt 2. FAZA'!$B$14:$B$85,"Partner 7",'Finančni načrt 2. FAZA'!$C$14:$C$85,"ZS-material")</f>
        <v>0</v>
      </c>
      <c r="R17" s="81">
        <f>SUMIFS('Finančni načrt 1. FAZA'!$K$14:$K$85,'Finančni načrt 1. FAZA'!$B$14:$B$85,"Partner 8",'Finančni načrt 1. FAZA'!$C$14:$C$85,"ZS-material")</f>
        <v>0</v>
      </c>
      <c r="S17" s="82">
        <f>SUMIFS('Finančni načrt 2. FAZA'!$K$14:$K$85,'Finančni načrt 2. FAZA'!$B$14:$B$85,"Partner 8",'Finančni načrt 2. FAZA'!$C$14:$C$85,"ZS-material")</f>
        <v>0</v>
      </c>
      <c r="T17" s="85">
        <f t="shared" si="1"/>
        <v>0</v>
      </c>
      <c r="U17" s="86">
        <f t="shared" si="2"/>
        <v>0</v>
      </c>
    </row>
    <row r="18" spans="1:21" ht="14.1" customHeight="1">
      <c r="A18" s="70" t="s">
        <v>35</v>
      </c>
      <c r="B18" s="81">
        <f>SUMIFS('Finančni načrt 1. FAZA'!$K$14:$K$85,'Finančni načrt 1. FAZA'!$B$14:$B$85,"Vodilni partner",'Finančni načrt 1. FAZA'!$C$14:$C$85,"ZS-naložba")</f>
        <v>0</v>
      </c>
      <c r="C18" s="82">
        <f>SUMIFS('Finančni načrt 2. FAZA'!$K$14:$K$85,'Finančni načrt 2. FAZA'!$B$14:$B$85,"Vodilni partner",'Finančni načrt 2. FAZA'!$C$14:$C$85,"ZS-naložba")</f>
        <v>0</v>
      </c>
      <c r="D18" s="81">
        <f>SUMIFS('Finančni načrt 1. FAZA'!$K$14:$K$85,'Finančni načrt 1. FAZA'!$B$14:$B$85,"Partner 1",'Finančni načrt 1. FAZA'!$C$14:$C$85,"ZS-naložba")</f>
        <v>0</v>
      </c>
      <c r="E18" s="82">
        <f>SUMIFS('Finančni načrt 2. FAZA'!$K$14:$K$85,'Finančni načrt 2. FAZA'!$B$14:$B$85,"Partner 1",'Finančni načrt 2. FAZA'!$C$14:$C$85,"ZS-naložba")</f>
        <v>0</v>
      </c>
      <c r="F18" s="83">
        <f>SUMIFS('Finančni načrt 1. FAZA'!$K$14:$K$85,'Finančni načrt 1. FAZA'!$B$14:$B$85,"Partner 2",'Finančni načrt 1. FAZA'!$C$14:$C$85,"ZS-naložba")</f>
        <v>0</v>
      </c>
      <c r="G18" s="84">
        <f>SUMIFS('Finančni načrt 2. FAZA'!$K$14:$K$85,'Finančni načrt 2. FAZA'!$B$14:$B$85,"Partner 2",'Finančni načrt 2. FAZA'!$C$14:$C$85,"ZS-naložba")</f>
        <v>0</v>
      </c>
      <c r="H18" s="81">
        <f>SUMIFS('Finančni načrt 1. FAZA'!$K$14:$K$85,'Finančni načrt 1. FAZA'!$B$14:$B$85,"Partner 3",'Finančni načrt 1. FAZA'!$C$14:$C$85,"ZS-naložba")</f>
        <v>0</v>
      </c>
      <c r="I18" s="82">
        <f>SUMIFS('Finančni načrt 2. FAZA'!$K$14:$K$85,'Finančni načrt 2. FAZA'!$B$14:$B$85,"Partner 3",'Finančni načrt 2. FAZA'!$C$14:$C$85,"ZS-naložba")</f>
        <v>0</v>
      </c>
      <c r="J18" s="81">
        <f>SUMIFS('Finančni načrt 1. FAZA'!$K$14:$K$85,'Finančni načrt 1. FAZA'!$B$14:$B$85,"Partner 4",'Finančni načrt 1. FAZA'!$C$14:$C$85,"ZS-naložba")</f>
        <v>0</v>
      </c>
      <c r="K18" s="82">
        <f>SUMIFS('Finančni načrt 2. FAZA'!$K$14:$K$85,'Finančni načrt 2. FAZA'!$B$14:$B$85,"Partner 4",'Finančni načrt 2. FAZA'!$C$14:$C$85,"ZS-naložba")</f>
        <v>0</v>
      </c>
      <c r="L18" s="81">
        <f>SUMIFS('Finančni načrt 1. FAZA'!$K$14:$K$85,'Finančni načrt 1. FAZA'!$B$14:$B$85,"Partner 5",'Finančni načrt 1. FAZA'!$C$14:$C$85,"ZS-naložba")</f>
        <v>0</v>
      </c>
      <c r="M18" s="82">
        <f>SUMIFS('Finančni načrt 2. FAZA'!$K$14:$K$85,'Finančni načrt 2. FAZA'!$B$14:$B$85,"Partner 5",'Finančni načrt 2. FAZA'!$C$14:$C$85,"ZS-naložba")</f>
        <v>0</v>
      </c>
      <c r="N18" s="81">
        <f>SUMIFS('Finančni načrt 1. FAZA'!$K$14:$K$85,'Finančni načrt 1. FAZA'!$B$14:$B$85,"Partner 6",'Finančni načrt 1. FAZA'!$C$14:$C$85,"ZS-naložba")</f>
        <v>0</v>
      </c>
      <c r="O18" s="82">
        <f>SUMIFS('Finančni načrt 2. FAZA'!$K$14:$K$85,'Finančni načrt 2. FAZA'!$B$14:$B$85,"Partner 6",'Finančni načrt 2. FAZA'!$C$14:$C$85,"ZS-naložba")</f>
        <v>0</v>
      </c>
      <c r="P18" s="81">
        <f>SUMIFS('Finančni načrt 1. FAZA'!$K$14:$K$85,'Finančni načrt 1. FAZA'!$B$14:$B$85,"Partner 7",'Finančni načrt 1. FAZA'!$C$14:$C$85,"ZS-naložba")</f>
        <v>0</v>
      </c>
      <c r="Q18" s="82">
        <f>SUMIFS('Finančni načrt 2. FAZA'!$K$14:$K$85,'Finančni načrt 2. FAZA'!$B$14:$B$85,"Partner 7",'Finančni načrt 2. FAZA'!$C$14:$C$85,"ZS-naložba")</f>
        <v>0</v>
      </c>
      <c r="R18" s="81">
        <f>SUMIFS('Finančni načrt 1. FAZA'!$K$14:$K$85,'Finančni načrt 1. FAZA'!$B$14:$B$85,"Partner 8",'Finančni načrt 1. FAZA'!$C$14:$C$85,"ZS-naložba")</f>
        <v>0</v>
      </c>
      <c r="S18" s="82">
        <f>SUMIFS('Finančni načrt 2. FAZA'!$K$14:$K$85,'Finančni načrt 2. FAZA'!$B$14:$B$85,"Partner 8",'Finančni načrt 2. FAZA'!$C$14:$C$85,"ZS-naložba")</f>
        <v>0</v>
      </c>
      <c r="T18" s="85">
        <f t="shared" si="1"/>
        <v>0</v>
      </c>
      <c r="U18" s="86">
        <f t="shared" si="2"/>
        <v>0</v>
      </c>
    </row>
    <row r="19" spans="1:21" ht="14.1" customHeight="1">
      <c r="A19" s="68" t="s">
        <v>36</v>
      </c>
      <c r="B19" s="81">
        <f>SUMIFS('Finančni načrt 1. FAZA'!$K$14:$K$85,'Finančni načrt 1. FAZA'!$B$14:$B$85,"Vodilni partner",'Finančni načrt 1. FAZA'!$C$14:$C$85,"ZS-storitev")</f>
        <v>0</v>
      </c>
      <c r="C19" s="82">
        <f>SUMIFS('Finančni načrt 2. FAZA'!$K$14:$K$85,'Finančni načrt 2. FAZA'!$B$14:$B$85,"Vodilni partner",'Finančni načrt 2. FAZA'!$C$14:$C$85,"ZS-storitev")</f>
        <v>0</v>
      </c>
      <c r="D19" s="81">
        <f>SUMIFS('Finančni načrt 1. FAZA'!$K$14:$K$85,'Finančni načrt 1. FAZA'!$B$14:$B$85,"Partner 1",'Finančni načrt 1. FAZA'!$C$14:$C$85,"ZS-storitev")</f>
        <v>0</v>
      </c>
      <c r="E19" s="82">
        <f>SUMIFS('Finančni načrt 2. FAZA'!$K$14:$K$85,'Finančni načrt 2. FAZA'!$B$14:$B$85,"Partner 1",'Finančni načrt 2. FAZA'!$C$14:$C$85,"ZS-storitev")</f>
        <v>0</v>
      </c>
      <c r="F19" s="83">
        <f>SUMIFS('Finančni načrt 1. FAZA'!$K$14:$K$85,'Finančni načrt 1. FAZA'!$B$14:$B$85,"Partner 2",'Finančni načrt 1. FAZA'!$C$14:$C$85,"ZS-storitev")</f>
        <v>0</v>
      </c>
      <c r="G19" s="84">
        <f>SUMIFS('Finančni načrt 2. FAZA'!$K$14:$K$85,'Finančni načrt 2. FAZA'!$B$14:$B$85,"Partner 2",'Finančni načrt 2. FAZA'!$C$14:$C$85,"ZS-storitev")</f>
        <v>0</v>
      </c>
      <c r="H19" s="81">
        <f>SUMIFS('Finančni načrt 1. FAZA'!$K$14:$K$85,'Finančni načrt 1. FAZA'!$B$14:$B$85,"Partner 3",'Finančni načrt 1. FAZA'!$C$14:$C$85,"ZS-storitev")</f>
        <v>0</v>
      </c>
      <c r="I19" s="82">
        <f>SUMIFS('Finančni načrt 2. FAZA'!$K$14:$K$85,'Finančni načrt 2. FAZA'!$B$14:$B$85,"Partner 3",'Finančni načrt 2. FAZA'!$C$14:$C$85,"ZS-storitev")</f>
        <v>0</v>
      </c>
      <c r="J19" s="81">
        <f>SUMIFS('Finančni načrt 1. FAZA'!$K$14:$K$85,'Finančni načrt 1. FAZA'!$B$14:$B$85,"Partner 4",'Finančni načrt 1. FAZA'!$C$14:$C$85,"ZS-storitev")</f>
        <v>0</v>
      </c>
      <c r="K19" s="82">
        <f>SUMIFS('Finančni načrt 2. FAZA'!$K$14:$K$85,'Finančni načrt 2. FAZA'!$B$14:$B$85,"Partner 4",'Finančni načrt 2. FAZA'!$C$14:$C$85,"ZS-storitev")</f>
        <v>0</v>
      </c>
      <c r="L19" s="81">
        <f>SUMIFS('Finančni načrt 1. FAZA'!$K$14:$K$85,'Finančni načrt 1. FAZA'!$B$14:$B$85,"Partner 5",'Finančni načrt 1. FAZA'!$C$14:$C$85,"ZS-storitev")</f>
        <v>0</v>
      </c>
      <c r="M19" s="82">
        <f>SUMIFS('Finančni načrt 2. FAZA'!$K$14:$K$85,'Finančni načrt 2. FAZA'!$B$14:$B$85,"Partner 5",'Finančni načrt 2. FAZA'!$C$14:$C$85,"ZS-storitev")</f>
        <v>0</v>
      </c>
      <c r="N19" s="81">
        <f>SUMIFS('Finančni načrt 1. FAZA'!$K$14:$K$85,'Finančni načrt 1. FAZA'!$B$14:$B$85,"Partner 6",'Finančni načrt 1. FAZA'!$C$14:$C$85,"ZS-storitev")</f>
        <v>0</v>
      </c>
      <c r="O19" s="82">
        <f>SUMIFS('Finančni načrt 2. FAZA'!$K$14:$K$85,'Finančni načrt 2. FAZA'!$B$14:$B$85,"Partner 6",'Finančni načrt 2. FAZA'!$C$14:$C$85,"ZS-storitev")</f>
        <v>0</v>
      </c>
      <c r="P19" s="81">
        <f>SUMIFS('Finančni načrt 1. FAZA'!$K$14:$K$85,'Finančni načrt 1. FAZA'!$B$14:$B$85,"Partner 7",'Finančni načrt 1. FAZA'!$C$14:$C$85,"ZS-storitev")</f>
        <v>0</v>
      </c>
      <c r="Q19" s="82">
        <f>SUMIFS('Finančni načrt 2. FAZA'!$K$14:$K$85,'Finančni načrt 2. FAZA'!$B$14:$B$85,"Partner 7",'Finančni načrt 2. FAZA'!$C$14:$C$85,"ZS-storitev")</f>
        <v>0</v>
      </c>
      <c r="R19" s="81">
        <f>SUMIFS('Finančni načrt 1. FAZA'!$K$14:$K$85,'Finančni načrt 1. FAZA'!$B$14:$B$85,"Partner 8",'Finančni načrt 1. FAZA'!$C$14:$C$85,"ZS-storitev")</f>
        <v>0</v>
      </c>
      <c r="S19" s="82">
        <f>SUMIFS('Finančni načrt 2. FAZA'!$K$14:$K$85,'Finančni načrt 2. FAZA'!$B$14:$B$85,"Partner 8",'Finančni načrt 2. FAZA'!$C$14:$C$85,"ZS-storitev")</f>
        <v>0</v>
      </c>
      <c r="T19" s="85">
        <f t="shared" si="1"/>
        <v>0</v>
      </c>
      <c r="U19" s="86">
        <f t="shared" si="2"/>
        <v>0</v>
      </c>
    </row>
    <row r="20" spans="1:21" ht="14.1" customHeight="1">
      <c r="A20" s="71" t="s">
        <v>33</v>
      </c>
      <c r="B20" s="89">
        <f>+B21+B22+B23</f>
        <v>0</v>
      </c>
      <c r="C20" s="90">
        <f>+C21+C22+C23</f>
        <v>0</v>
      </c>
      <c r="D20" s="89">
        <f t="shared" ref="D20:M20" si="5">+D21+D22+D23</f>
        <v>0</v>
      </c>
      <c r="E20" s="90">
        <f t="shared" si="5"/>
        <v>0</v>
      </c>
      <c r="F20" s="89">
        <f t="shared" si="5"/>
        <v>0</v>
      </c>
      <c r="G20" s="90">
        <f t="shared" si="5"/>
        <v>0</v>
      </c>
      <c r="H20" s="89">
        <f t="shared" si="5"/>
        <v>0</v>
      </c>
      <c r="I20" s="86">
        <f t="shared" si="5"/>
        <v>0</v>
      </c>
      <c r="J20" s="85">
        <f t="shared" si="5"/>
        <v>0</v>
      </c>
      <c r="K20" s="86">
        <f t="shared" si="5"/>
        <v>0</v>
      </c>
      <c r="L20" s="85">
        <f t="shared" si="5"/>
        <v>0</v>
      </c>
      <c r="M20" s="86">
        <f t="shared" si="5"/>
        <v>0</v>
      </c>
      <c r="N20" s="85">
        <f t="shared" ref="N20:S20" si="6">+N21+N22+N23</f>
        <v>0</v>
      </c>
      <c r="O20" s="86">
        <f t="shared" si="6"/>
        <v>0</v>
      </c>
      <c r="P20" s="85">
        <f t="shared" si="6"/>
        <v>0</v>
      </c>
      <c r="Q20" s="86">
        <f t="shared" si="6"/>
        <v>0</v>
      </c>
      <c r="R20" s="85">
        <f t="shared" si="6"/>
        <v>0</v>
      </c>
      <c r="S20" s="86">
        <f t="shared" si="6"/>
        <v>0</v>
      </c>
      <c r="T20" s="85">
        <f t="shared" si="1"/>
        <v>0</v>
      </c>
      <c r="U20" s="86">
        <f t="shared" si="2"/>
        <v>0</v>
      </c>
    </row>
    <row r="21" spans="1:21" ht="14.1" customHeight="1">
      <c r="A21" s="68" t="s">
        <v>37</v>
      </c>
      <c r="B21" s="81">
        <f>SUMIFS('Finančni načrt 1. FAZA'!$K$14:$K$85,'Finančni načrt 1. FAZA'!$B$14:$B$85,"Vodilni partner",'Finančni načrt 1. FAZA'!$C$14:$C$85,"PVN-lastno delo")</f>
        <v>0</v>
      </c>
      <c r="C21" s="82">
        <f>SUMIFS('Finančni načrt 2. FAZA'!$K$14:$K$85,'Finančni načrt 2. FAZA'!$B$14:$B$85,"Vodilni partner",'Finančni načrt 2. FAZA'!$C$14:$C$85,"PVN-lastno delo")</f>
        <v>0</v>
      </c>
      <c r="D21" s="81">
        <f>SUMIFS('Finančni načrt 1. FAZA'!$K$14:$K$85,'Finančni načrt 1. FAZA'!$B$14:$B$85,"Partner 1",'Finančni načrt 1. FAZA'!$C$14:$C$85,"PVN-lastno delo")</f>
        <v>0</v>
      </c>
      <c r="E21" s="82">
        <f>SUMIFS('Finančni načrt 2. FAZA'!$K$14:$K$85,'Finančni načrt 2. FAZA'!$B$14:$B$85,"Partner 1",'Finančni načrt 2. FAZA'!$C$14:$C$85,"PVN-lastno delo")</f>
        <v>0</v>
      </c>
      <c r="F21" s="83">
        <f>SUMIFS('Finančni načrt 1. FAZA'!$K$14:$K$85,'Finančni načrt 1. FAZA'!$B$14:$B$85,"Partner 2",'Finančni načrt 1. FAZA'!$C$14:$C$85,"PVN-lastno delo")</f>
        <v>0</v>
      </c>
      <c r="G21" s="84">
        <f>SUMIFS('Finančni načrt 2. FAZA'!$K$14:$K$85,'Finančni načrt 2. FAZA'!$B$14:$B$85,"Partner 2",'Finančni načrt 2. FAZA'!$C$14:$C$85,"PVN-lastno delo")</f>
        <v>0</v>
      </c>
      <c r="H21" s="81">
        <f>SUMIFS('Finančni načrt 1. FAZA'!$K$14:$K$85,'Finančni načrt 1. FAZA'!$B$14:$B$85,"Partner 3",'Finančni načrt 1. FAZA'!$C$14:$C$85,"PVN-lastno delo")</f>
        <v>0</v>
      </c>
      <c r="I21" s="82">
        <f>SUMIFS('Finančni načrt 2. FAZA'!$K$14:$K$85,'Finančni načrt 2. FAZA'!$B$14:$B$85,"Partner 3",'Finančni načrt 2. FAZA'!$C$14:$C$85,"PVN-lastno delo")</f>
        <v>0</v>
      </c>
      <c r="J21" s="81">
        <f>SUMIFS('Finančni načrt 1. FAZA'!$K$14:$K$85,'Finančni načrt 1. FAZA'!$B$14:$B$85,"Partner 4",'Finančni načrt 1. FAZA'!$C$14:$C$85,"PVN-lastno delo")</f>
        <v>0</v>
      </c>
      <c r="K21" s="82">
        <f>SUMIFS('Finančni načrt 2. FAZA'!$K$14:$K$85,'Finančni načrt 2. FAZA'!$B$14:$B$85,"Partner 4",'Finančni načrt 2. FAZA'!$C$14:$C$85,"PVN-lastno delo")</f>
        <v>0</v>
      </c>
      <c r="L21" s="81">
        <f>SUMIFS('Finančni načrt 1. FAZA'!$K$14:$K$85,'Finančni načrt 1. FAZA'!$B$14:$B$85,"Partner 5",'Finančni načrt 1. FAZA'!$C$14:$C$85,"PVN-lastno delo")</f>
        <v>0</v>
      </c>
      <c r="M21" s="82">
        <f>SUMIFS('Finančni načrt 2. FAZA'!$K$14:$K$85,'Finančni načrt 2. FAZA'!$B$14:$B$85,"Partner 5",'Finančni načrt 2. FAZA'!$C$14:$C$85,"PVN-lastno delo")</f>
        <v>0</v>
      </c>
      <c r="N21" s="81">
        <f>SUMIFS('Finančni načrt 1. FAZA'!$K$14:$K$85,'Finančni načrt 1. FAZA'!$B$14:$B$85,"Partner 6",'Finančni načrt 1. FAZA'!$C$14:$C$85,"PVN-lastno delo")</f>
        <v>0</v>
      </c>
      <c r="O21" s="82">
        <f>SUMIFS('Finančni načrt 2. FAZA'!$K$14:$K$85,'Finančni načrt 2. FAZA'!$B$14:$B$85,"Partner 6",'Finančni načrt 2. FAZA'!$C$14:$C$85,"PVN-lastno delo")</f>
        <v>0</v>
      </c>
      <c r="P21" s="81">
        <f>SUMIFS('Finančni načrt 1. FAZA'!$K$14:$K$85,'Finančni načrt 1. FAZA'!$B$14:$B$85,"Partner 7",'Finančni načrt 1. FAZA'!$C$14:$C$85,"PVN-lastno delo")</f>
        <v>0</v>
      </c>
      <c r="Q21" s="82">
        <f>SUMIFS('Finančni načrt 2. FAZA'!$K$14:$K$85,'Finančni načrt 2. FAZA'!$B$14:$B$85,"Partner 7",'Finančni načrt 2. FAZA'!$C$14:$C$85,"PVN-lastno delo")</f>
        <v>0</v>
      </c>
      <c r="R21" s="81">
        <f>SUMIFS('Finančni načrt 1. FAZA'!$K$14:$K$85,'Finančni načrt 1. FAZA'!$B$14:$B$85,"Partner 8",'Finančni načrt 1. FAZA'!$C$14:$C$85,"PVN-lastno delo")</f>
        <v>0</v>
      </c>
      <c r="S21" s="82">
        <f>SUMIFS('Finančni načrt 2. FAZA'!$K$14:$K$85,'Finančni načrt 2. FAZA'!$B$14:$B$85,"Partner 8",'Finančni načrt 2. FAZA'!$C$14:$C$85,"PVN-lastno delo")</f>
        <v>0</v>
      </c>
      <c r="T21" s="85">
        <f t="shared" si="1"/>
        <v>0</v>
      </c>
      <c r="U21" s="86">
        <f t="shared" si="2"/>
        <v>0</v>
      </c>
    </row>
    <row r="22" spans="1:21" ht="14.1" customHeight="1">
      <c r="A22" s="70" t="s">
        <v>38</v>
      </c>
      <c r="B22" s="81">
        <f>SUMIFS('Finančni načrt 1. FAZA'!$K$14:$K$85,'Finančni načrt 1. FAZA'!$B$14:$B$85,"Vodilni partner",'Finančni načrt 1. FAZA'!$C$14:$C$85,"PVN-lastni material")</f>
        <v>0</v>
      </c>
      <c r="C22" s="82">
        <f>SUMIFS('Finančni načrt 2. FAZA'!$K$14:$K$85,'Finančni načrt 2. FAZA'!$B$14:$B$85,"Vodilni partner",'Finančni načrt 2. FAZA'!$C$14:$C$85,"PVN-lastni material")</f>
        <v>0</v>
      </c>
      <c r="D22" s="81">
        <f>SUMIFS('Finančni načrt 1. FAZA'!$K$14:$K$85,'Finančni načrt 1. FAZA'!$B$14:$B$85,"Partner 1",'Finančni načrt 1. FAZA'!$C$14:$C$85,"PVN-lastni material")</f>
        <v>0</v>
      </c>
      <c r="E22" s="82">
        <f>SUMIFS('Finančni načrt 2. FAZA'!$K$14:$K$85,'Finančni načrt 2. FAZA'!$B$14:$B$85,"Partner 1",'Finančni načrt 2. FAZA'!$C$14:$C$85,"PVN-lastni material")</f>
        <v>0</v>
      </c>
      <c r="F22" s="83">
        <f>SUMIFS('Finančni načrt 1. FAZA'!$K$14:$K$85,'Finančni načrt 1. FAZA'!$B$14:$B$85,"Partner 2",'Finančni načrt 1. FAZA'!$C$14:$C$85,"PVN-lastni material")</f>
        <v>0</v>
      </c>
      <c r="G22" s="84">
        <f>SUMIFS('Finančni načrt 2. FAZA'!$K$14:$K$85,'Finančni načrt 2. FAZA'!$B$14:$B$85,"Partner 2",'Finančni načrt 2. FAZA'!$C$14:$C$85,"PVN-lastni material")</f>
        <v>0</v>
      </c>
      <c r="H22" s="81">
        <f>SUMIFS('Finančni načrt 1. FAZA'!$K$14:$K$85,'Finančni načrt 1. FAZA'!$B$14:$B$85,"Partner 3",'Finančni načrt 1. FAZA'!$C$14:$C$85,"PVN-lastni material")</f>
        <v>0</v>
      </c>
      <c r="I22" s="82">
        <f>SUMIFS('Finančni načrt 2. FAZA'!$K$14:$K$85,'Finančni načrt 2. FAZA'!$B$14:$B$85,"Partner 3",'Finančni načrt 2. FAZA'!$C$14:$C$85,"PVN-lastni material")</f>
        <v>0</v>
      </c>
      <c r="J22" s="81">
        <f>SUMIFS('Finančni načrt 1. FAZA'!$K$14:$K$85,'Finančni načrt 1. FAZA'!$B$14:$B$85,"Partner 4",'Finančni načrt 1. FAZA'!$C$14:$C$85,"PVN-lastni material")</f>
        <v>0</v>
      </c>
      <c r="K22" s="82">
        <f>SUMIFS('Finančni načrt 2. FAZA'!$K$14:$K$85,'Finančni načrt 2. FAZA'!$B$14:$B$85,"Partner 4",'Finančni načrt 2. FAZA'!$C$14:$C$85,"PVN-lastni material")</f>
        <v>0</v>
      </c>
      <c r="L22" s="81">
        <f>SUMIFS('Finančni načrt 1. FAZA'!$K$14:$K$85,'Finančni načrt 1. FAZA'!$B$14:$B$85,"Partner 5",'Finančni načrt 1. FAZA'!$C$14:$C$85,"PVN-lastni material")</f>
        <v>0</v>
      </c>
      <c r="M22" s="82">
        <f>SUMIFS('Finančni načrt 2. FAZA'!$K$14:$K$85,'Finančni načrt 2. FAZA'!$B$14:$B$85,"Partner 5",'Finančni načrt 2. FAZA'!$C$14:$C$85,"PVN-lastni material")</f>
        <v>0</v>
      </c>
      <c r="N22" s="81">
        <f>SUMIFS('Finančni načrt 1. FAZA'!$K$14:$K$85,'Finančni načrt 1. FAZA'!$B$14:$B$85,"Partner 6",'Finančni načrt 1. FAZA'!$C$14:$C$85,"PVN-lastni material")</f>
        <v>0</v>
      </c>
      <c r="O22" s="82">
        <f>SUMIFS('Finančni načrt 2. FAZA'!$K$14:$K$85,'Finančni načrt 2. FAZA'!$B$14:$B$85,"Partner 6",'Finančni načrt 2. FAZA'!$C$14:$C$85,"PVN-lastni material")</f>
        <v>0</v>
      </c>
      <c r="P22" s="81">
        <f>SUMIFS('Finančni načrt 1. FAZA'!$K$14:$K$85,'Finančni načrt 1. FAZA'!$B$14:$B$85,"Partner 7",'Finančni načrt 1. FAZA'!$C$14:$C$85,"PVN-lastni material")</f>
        <v>0</v>
      </c>
      <c r="Q22" s="82">
        <f>SUMIFS('Finančni načrt 2. FAZA'!$K$14:$K$85,'Finančni načrt 2. FAZA'!$B$14:$B$85,"Partner 7",'Finančni načrt 2. FAZA'!$C$14:$C$85,"PVN-lastni material")</f>
        <v>0</v>
      </c>
      <c r="R22" s="81">
        <f>SUMIFS('Finančni načrt 1. FAZA'!$K$14:$K$85,'Finančni načrt 1. FAZA'!$B$14:$B$85,"Partner 8",'Finančni načrt 1. FAZA'!$C$14:$C$85,"PVN-lastni material")</f>
        <v>0</v>
      </c>
      <c r="S22" s="82">
        <f>SUMIFS('Finančni načrt 2. FAZA'!$K$14:$K$85,'Finančni načrt 2. FAZA'!$B$14:$B$85,"Partner 8",'Finančni načrt 2. FAZA'!$C$14:$C$85,"PVN-lastni material")</f>
        <v>0</v>
      </c>
      <c r="T22" s="85">
        <f t="shared" si="1"/>
        <v>0</v>
      </c>
      <c r="U22" s="86">
        <f t="shared" si="2"/>
        <v>0</v>
      </c>
    </row>
    <row r="23" spans="1:21" ht="14.1" customHeight="1">
      <c r="A23" s="72" t="s">
        <v>63</v>
      </c>
      <c r="B23" s="81">
        <f>SUMIFS('Finančni načrt 1. FAZA'!$K$14:$K$85,'Finančni načrt 1. FAZA'!$B$14:$B$85,"Vodilni partner",'Finančni načrt 1. FAZA'!$C$14:$C$85,"PVN-zemljišče")</f>
        <v>0</v>
      </c>
      <c r="C23" s="82">
        <f>SUMIFS('Finančni načrt 2. FAZA'!$K$14:$K$85,'Finančni načrt 2. FAZA'!$B$14:$B$85,"Vodilni partner",'Finančni načrt 2. FAZA'!$C$14:$C$85,"PVN-zemljišče")</f>
        <v>0</v>
      </c>
      <c r="D23" s="81">
        <f>SUMIFS('Finančni načrt 1. FAZA'!$K$14:$K$85,'Finančni načrt 1. FAZA'!$B$14:$B$85,"Partner 1",'Finančni načrt 1. FAZA'!$C$14:$C$85,"PVN-zemljišče")</f>
        <v>0</v>
      </c>
      <c r="E23" s="82">
        <f>SUMIFS('Finančni načrt 2. FAZA'!$K$14:$K$85,'Finančni načrt 2. FAZA'!$B$14:$B$85,"Partner 1",'Finančni načrt 2. FAZA'!$C$14:$C$85,"PVN-zemljišče")</f>
        <v>0</v>
      </c>
      <c r="F23" s="83">
        <f>SUMIFS('Finančni načrt 1. FAZA'!$K$14:$K$85,'Finančni načrt 1. FAZA'!$B$14:$B$85,"Partner 2",'Finančni načrt 1. FAZA'!$C$14:$C$85,"PVN-zemljišče")</f>
        <v>0</v>
      </c>
      <c r="G23" s="84">
        <f>SUMIFS('Finančni načrt 2. FAZA'!$K$14:$K$85,'Finančni načrt 2. FAZA'!$B$14:$B$85,"Partner 2",'Finančni načrt 2. FAZA'!$C$14:$C$85,"PVN-zemljišče")</f>
        <v>0</v>
      </c>
      <c r="H23" s="81">
        <f>SUMIFS('Finančni načrt 1. FAZA'!$K$14:$K$85,'Finančni načrt 1. FAZA'!$B$14:$B$85,"Partner 3",'Finančni načrt 1. FAZA'!$C$14:$C$85,"PVN-zemljišče")</f>
        <v>0</v>
      </c>
      <c r="I23" s="82">
        <f>SUMIFS('Finančni načrt 2. FAZA'!$K$14:$K$85,'Finančni načrt 2. FAZA'!$B$14:$B$85,"Partner 3",'Finančni načrt 2. FAZA'!$C$14:$C$85,"PVN-zemljišče")</f>
        <v>0</v>
      </c>
      <c r="J23" s="81">
        <f>SUMIFS('Finančni načrt 1. FAZA'!$K$14:$K$85,'Finančni načrt 1. FAZA'!$B$14:$B$85,"Partner 4",'Finančni načrt 1. FAZA'!$C$14:$C$85,"PVN-zemljišče")</f>
        <v>0</v>
      </c>
      <c r="K23" s="82">
        <f>SUMIFS('Finančni načrt 2. FAZA'!$K$14:$K$85,'Finančni načrt 2. FAZA'!$B$14:$B$85,"Partner 4",'Finančni načrt 2. FAZA'!$C$14:$C$85,"PVN-zemljišče")</f>
        <v>0</v>
      </c>
      <c r="L23" s="81">
        <f>SUMIFS('Finančni načrt 1. FAZA'!$K$14:$K$85,'Finančni načrt 1. FAZA'!$B$14:$B$85,"Partner 5",'Finančni načrt 1. FAZA'!$C$14:$C$85,"PVN-zemljišče")</f>
        <v>0</v>
      </c>
      <c r="M23" s="82">
        <f>SUMIFS('Finančni načrt 2. FAZA'!$K$14:$K$85,'Finančni načrt 2. FAZA'!$B$14:$B$85,"Partner 5",'Finančni načrt 2. FAZA'!$C$14:$C$85,"PVN-zemljišče")</f>
        <v>0</v>
      </c>
      <c r="N23" s="81">
        <f>SUMIFS('Finančni načrt 1. FAZA'!$K$14:$K$85,'Finančni načrt 1. FAZA'!$B$14:$B$85,"Partner 6",'Finančni načrt 1. FAZA'!$C$14:$C$85,"PVN-zemljišče")</f>
        <v>0</v>
      </c>
      <c r="O23" s="82">
        <f>SUMIFS('Finančni načrt 2. FAZA'!$K$14:$K$85,'Finančni načrt 2. FAZA'!$B$14:$B$85,"Partner 6",'Finančni načrt 2. FAZA'!$C$14:$C$85,"PVN-zemljišče")</f>
        <v>0</v>
      </c>
      <c r="P23" s="81">
        <f>SUMIFS('Finančni načrt 1. FAZA'!$K$14:$K$85,'Finančni načrt 1. FAZA'!$B$14:$B$85,"Partner 7",'Finančni načrt 1. FAZA'!$C$14:$C$85,"PVN-zemljišče")</f>
        <v>0</v>
      </c>
      <c r="Q23" s="82">
        <f>SUMIFS('Finančni načrt 2. FAZA'!$K$14:$K$85,'Finančni načrt 2. FAZA'!$B$14:$B$85,"Partner 7",'Finančni načrt 2. FAZA'!$C$14:$C$85,"PVN-zemljišče")</f>
        <v>0</v>
      </c>
      <c r="R23" s="81">
        <f>SUMIFS('Finančni načrt 1. FAZA'!$K$14:$K$85,'Finančni načrt 1. FAZA'!$B$14:$B$85,"Partner 8",'Finančni načrt 1. FAZA'!$C$14:$C$85,"PVN-zemljišče")</f>
        <v>0</v>
      </c>
      <c r="S23" s="82">
        <f>SUMIFS('Finančni načrt 2. FAZA'!$K$14:$K$85,'Finančni načrt 2. FAZA'!$B$14:$B$85,"Partner 8",'Finančni načrt 2. FAZA'!$C$14:$C$85,"PVN-zemljišče")</f>
        <v>0</v>
      </c>
      <c r="T23" s="85">
        <f t="shared" si="1"/>
        <v>0</v>
      </c>
      <c r="U23" s="86">
        <f t="shared" si="2"/>
        <v>0</v>
      </c>
    </row>
    <row r="24" spans="1:21" ht="14.1" customHeight="1">
      <c r="A24" s="71" t="s">
        <v>65</v>
      </c>
      <c r="B24" s="85">
        <f>+B25</f>
        <v>0</v>
      </c>
      <c r="C24" s="86">
        <f>+C25</f>
        <v>0</v>
      </c>
      <c r="D24" s="85">
        <f t="shared" ref="D24:S24" si="7">+D25</f>
        <v>0</v>
      </c>
      <c r="E24" s="86">
        <f t="shared" si="7"/>
        <v>0</v>
      </c>
      <c r="F24" s="89">
        <f t="shared" si="7"/>
        <v>0</v>
      </c>
      <c r="G24" s="90">
        <f t="shared" si="7"/>
        <v>0</v>
      </c>
      <c r="H24" s="85">
        <f t="shared" si="7"/>
        <v>0</v>
      </c>
      <c r="I24" s="86">
        <f t="shared" si="7"/>
        <v>0</v>
      </c>
      <c r="J24" s="85">
        <f t="shared" si="7"/>
        <v>0</v>
      </c>
      <c r="K24" s="86">
        <f t="shared" si="7"/>
        <v>0</v>
      </c>
      <c r="L24" s="85">
        <f t="shared" si="7"/>
        <v>0</v>
      </c>
      <c r="M24" s="86">
        <f t="shared" si="7"/>
        <v>0</v>
      </c>
      <c r="N24" s="85">
        <f t="shared" si="7"/>
        <v>0</v>
      </c>
      <c r="O24" s="86">
        <f t="shared" si="7"/>
        <v>0</v>
      </c>
      <c r="P24" s="85">
        <f t="shared" si="7"/>
        <v>0</v>
      </c>
      <c r="Q24" s="86">
        <f t="shared" si="7"/>
        <v>0</v>
      </c>
      <c r="R24" s="85">
        <f t="shared" si="7"/>
        <v>0</v>
      </c>
      <c r="S24" s="86">
        <f t="shared" si="7"/>
        <v>0</v>
      </c>
      <c r="T24" s="85">
        <f t="shared" si="1"/>
        <v>0</v>
      </c>
      <c r="U24" s="86">
        <f t="shared" si="2"/>
        <v>0</v>
      </c>
    </row>
    <row r="25" spans="1:21" ht="14.1" customHeight="1">
      <c r="A25" s="73" t="s">
        <v>62</v>
      </c>
      <c r="B25" s="81">
        <f>SUMIFS('Finančni načrt 1. FAZA'!$K$14:$K$85,'Finančni načrt 1. FAZA'!$B$14:$B$85,"Vodilni partner",'Finančni načrt 1. FAZA'!$C$14:$C$85,"SS-zunanji izvajalci")</f>
        <v>0</v>
      </c>
      <c r="C25" s="82">
        <f>SUMIFS('Finančni načrt 2. FAZA'!$K$14:$K$85,'Finančni načrt 2. FAZA'!$B$14:$B$85,"Vodilni partner",'Finančni načrt 2. FAZA'!$C$14:$C$85,"SS-zunanji izvajalci")</f>
        <v>0</v>
      </c>
      <c r="D25" s="81">
        <f>SUMIFS('Finančni načrt 1. FAZA'!$K$14:$K$85,'Finančni načrt 1. FAZA'!$B$14:$B$85,"Partner 1",'Finančni načrt 1. FAZA'!$C$14:$C$85,"SS-zunanji izvajalci")</f>
        <v>0</v>
      </c>
      <c r="E25" s="82">
        <f>SUMIFS('Finančni načrt 2. FAZA'!$K$14:$K$85,'Finančni načrt 2. FAZA'!$B$14:$B$85,"Partner 1",'Finančni načrt 2. FAZA'!$C$14:$C$85,"SS-zunanji izvajalci")</f>
        <v>0</v>
      </c>
      <c r="F25" s="83">
        <f>SUMIFS('Finančni načrt 1. FAZA'!$K$14:$K$85,'Finančni načrt 1. FAZA'!$B$14:$B$85,"Partner 2",'Finančni načrt 1. FAZA'!$C$14:$C$85,"SS-zunanji izvajalci")</f>
        <v>0</v>
      </c>
      <c r="G25" s="84">
        <f>SUMIFS('Finančni načrt 2. FAZA'!$K$14:$K$85,'Finančni načrt 2. FAZA'!$B$14:$B$85,"Partner 2",'Finančni načrt 2. FAZA'!$C$14:$C$85,"SS-zunanji izvajalci")</f>
        <v>0</v>
      </c>
      <c r="H25" s="81">
        <f>SUMIFS('Finančni načrt 1. FAZA'!$K$14:$K$85,'Finančni načrt 1. FAZA'!$B$14:$B$85,"Partner 3",'Finančni načrt 1. FAZA'!$C$14:$C$85,"SS-zunanji izvajalci")</f>
        <v>0</v>
      </c>
      <c r="I25" s="82">
        <f>SUMIFS('Finančni načrt 2. FAZA'!$K$14:$K$85,'Finančni načrt 2. FAZA'!$B$14:$B$85,"Partner 3",'Finančni načrt 2. FAZA'!$C$14:$C$85,"SS-zunanji izvajalci")</f>
        <v>0</v>
      </c>
      <c r="J25" s="81">
        <f>SUMIFS('Finančni načrt 1. FAZA'!$K$14:$K$85,'Finančni načrt 1. FAZA'!$B$14:$B$85,"Partner 4",'Finančni načrt 1. FAZA'!$C$14:$C$85,"SS-zunanji izvajalci")</f>
        <v>0</v>
      </c>
      <c r="K25" s="82">
        <f>SUMIFS('Finančni načrt 2. FAZA'!$K$14:$K$85,'Finančni načrt 2. FAZA'!$B$14:$B$85,"Partner 4",'Finančni načrt 2. FAZA'!$C$14:$C$85,"SS-zunanji izvajalci")</f>
        <v>0</v>
      </c>
      <c r="L25" s="81">
        <f>SUMIFS('Finančni načrt 1. FAZA'!$K$14:$K$85,'Finančni načrt 1. FAZA'!$B$14:$B$85,"Partner 5",'Finančni načrt 1. FAZA'!$C$14:$C$85,"SS-zunanji izvajalci")</f>
        <v>0</v>
      </c>
      <c r="M25" s="82">
        <f>SUMIFS('Finančni načrt 2. FAZA'!$K$14:$K$85,'Finančni načrt 2. FAZA'!$B$14:$B$85,"Partner 5",'Finančni načrt 2. FAZA'!$C$14:$C$85,"SS-zunanji izvajalci")</f>
        <v>0</v>
      </c>
      <c r="N25" s="81">
        <f>SUMIFS('Finančni načrt 1. FAZA'!$K$14:$K$85,'Finančni načrt 1. FAZA'!$B$14:$B$85,"Partner 6",'Finančni načrt 1. FAZA'!$C$14:$C$85,"SS-zunanji izvajalci")</f>
        <v>0</v>
      </c>
      <c r="O25" s="82">
        <f>SUMIFS('Finančni načrt 2. FAZA'!$K$14:$K$85,'Finančni načrt 2. FAZA'!$B$14:$B$85,"Partner 6",'Finančni načrt 2. FAZA'!$C$14:$C$85,"SS-zunanji izvajalci")</f>
        <v>0</v>
      </c>
      <c r="P25" s="81">
        <f>SUMIFS('Finančni načrt 1. FAZA'!$K$14:$K$85,'Finančni načrt 1. FAZA'!$B$14:$B$85,"Partner 7",'Finančni načrt 1. FAZA'!$C$14:$C$85,"SS-zunanji izvajalci")</f>
        <v>0</v>
      </c>
      <c r="Q25" s="82">
        <f>SUMIFS('Finančni načrt 2. FAZA'!$K$14:$K$85,'Finančni načrt 2. FAZA'!$B$14:$B$85,"Partner 7",'Finančni načrt 2. FAZA'!$C$14:$C$85,"SS-zunanji izvajalci")</f>
        <v>0</v>
      </c>
      <c r="R25" s="81">
        <f>SUMIFS('Finančni načrt 1. FAZA'!$K$14:$K$85,'Finančni načrt 1. FAZA'!$B$14:$B$85,"Partner 8",'Finančni načrt 1. FAZA'!$C$14:$C$85,"SS-zunanji izvajalci")</f>
        <v>0</v>
      </c>
      <c r="S25" s="82">
        <f>SUMIFS('Finančni načrt 2. FAZA'!$K$14:$K$85,'Finančni načrt 2. FAZA'!$B$14:$B$85,"Partner 8",'Finančni načrt 2. FAZA'!$C$14:$C$85,"SS-zunanji izvajalci")</f>
        <v>0</v>
      </c>
      <c r="T25" s="85">
        <f t="shared" si="1"/>
        <v>0</v>
      </c>
      <c r="U25" s="86">
        <f t="shared" si="2"/>
        <v>0</v>
      </c>
    </row>
    <row r="26" spans="1:21" ht="14.1" customHeight="1">
      <c r="A26" s="71" t="s">
        <v>44</v>
      </c>
      <c r="B26" s="85">
        <f>+B27</f>
        <v>0</v>
      </c>
      <c r="C26" s="86">
        <f>+C27</f>
        <v>0</v>
      </c>
      <c r="D26" s="85">
        <f t="shared" ref="D26:S26" si="8">+D27</f>
        <v>0</v>
      </c>
      <c r="E26" s="86">
        <f t="shared" si="8"/>
        <v>0</v>
      </c>
      <c r="F26" s="91">
        <f t="shared" si="8"/>
        <v>0</v>
      </c>
      <c r="G26" s="92">
        <f t="shared" si="8"/>
        <v>0</v>
      </c>
      <c r="H26" s="85">
        <f t="shared" si="8"/>
        <v>0</v>
      </c>
      <c r="I26" s="86">
        <f t="shared" si="8"/>
        <v>0</v>
      </c>
      <c r="J26" s="85">
        <f t="shared" si="8"/>
        <v>0</v>
      </c>
      <c r="K26" s="86">
        <f t="shared" si="8"/>
        <v>0</v>
      </c>
      <c r="L26" s="85">
        <f t="shared" si="8"/>
        <v>0</v>
      </c>
      <c r="M26" s="86">
        <f t="shared" si="8"/>
        <v>0</v>
      </c>
      <c r="N26" s="85">
        <f t="shared" si="8"/>
        <v>0</v>
      </c>
      <c r="O26" s="86">
        <f t="shared" si="8"/>
        <v>0</v>
      </c>
      <c r="P26" s="85">
        <f t="shared" si="8"/>
        <v>0</v>
      </c>
      <c r="Q26" s="86">
        <f t="shared" si="8"/>
        <v>0</v>
      </c>
      <c r="R26" s="85">
        <f t="shared" si="8"/>
        <v>0</v>
      </c>
      <c r="S26" s="86">
        <f t="shared" si="8"/>
        <v>0</v>
      </c>
      <c r="T26" s="85">
        <f t="shared" si="1"/>
        <v>0</v>
      </c>
      <c r="U26" s="86">
        <f t="shared" si="2"/>
        <v>0</v>
      </c>
    </row>
    <row r="27" spans="1:21" ht="14.1" customHeight="1">
      <c r="A27" s="73" t="s">
        <v>50</v>
      </c>
      <c r="B27" s="81">
        <f>SUMIFS('Finančni načrt 1. FAZA'!$K$14:$K$85,'Finančni načrt 1. FAZA'!$B$14:$B$85,"Vodilni partner",'Finančni načrt 1. FAZA'!$C$14:$C$85,"Nakup zemljišča")</f>
        <v>0</v>
      </c>
      <c r="C27" s="82">
        <f>SUMIFS('Finančni načrt 2. FAZA'!$K$14:$K$85,'Finančni načrt 2. FAZA'!$B$14:$B$85,"Vodilni partner",'Finančni načrt 2. FAZA'!$C$14:$C$85,"Nakup zemljišča")</f>
        <v>0</v>
      </c>
      <c r="D27" s="81">
        <f>SUMIFS('Finančni načrt 1. FAZA'!$K$14:$K$85,'Finančni načrt 1. FAZA'!$B$14:$B$85,"Partner 1",'Finančni načrt 1. FAZA'!$C$14:$C$85,"Nakup zemljišča")</f>
        <v>0</v>
      </c>
      <c r="E27" s="82">
        <f>SUMIFS('Finančni načrt 2. FAZA'!$K$14:$K$85,'Finančni načrt 2. FAZA'!$B$14:$B$85,"Partner 1",'Finančni načrt 2. FAZA'!$C$14:$C$85,"Nakup zemljišča")</f>
        <v>0</v>
      </c>
      <c r="F27" s="83">
        <f>SUMIFS('Finančni načrt 1. FAZA'!$K$14:$K$85,'Finančni načrt 1. FAZA'!$B$14:$B$85,"Partner 2",'Finančni načrt 1. FAZA'!$C$14:$C$85,"Nakup zemljišča")</f>
        <v>0</v>
      </c>
      <c r="G27" s="84">
        <f>SUMIFS('Finančni načrt 2. FAZA'!$K$14:$K$85,'Finančni načrt 2. FAZA'!$B$14:$B$85,"Partner 2",'Finančni načrt 2. FAZA'!$C$14:$C$85,"Nakup zemljišča")</f>
        <v>0</v>
      </c>
      <c r="H27" s="81">
        <f>SUMIFS('Finančni načrt 1. FAZA'!$K$14:$K$85,'Finančni načrt 1. FAZA'!$B$14:$B$85,"Partner 3",'Finančni načrt 1. FAZA'!$C$14:$C$85,"Nakup zemljišča")</f>
        <v>0</v>
      </c>
      <c r="I27" s="82">
        <f>SUMIFS('Finančni načrt 2. FAZA'!$K$14:$K$85,'Finančni načrt 2. FAZA'!$B$14:$B$85,"Partner 3",'Finančni načrt 2. FAZA'!$C$14:$C$85,"Nakup zemljišča")</f>
        <v>0</v>
      </c>
      <c r="J27" s="81">
        <f>SUMIFS('Finančni načrt 1. FAZA'!$K$14:$K$85,'Finančni načrt 1. FAZA'!$B$14:$B$85,"Partner 4",'Finančni načrt 1. FAZA'!$C$14:$C$85,"Nakup zemljišča")</f>
        <v>0</v>
      </c>
      <c r="K27" s="82">
        <f>SUMIFS('Finančni načrt 2. FAZA'!$K$14:$K$85,'Finančni načrt 2. FAZA'!$B$14:$B$85,"Partner 4",'Finančni načrt 2. FAZA'!$C$14:$C$85,"Nakup zemljišča")</f>
        <v>0</v>
      </c>
      <c r="L27" s="81">
        <f>SUMIFS('Finančni načrt 1. FAZA'!$K$14:$K$85,'Finančni načrt 1. FAZA'!$B$14:$B$85,"Partner 5",'Finančni načrt 1. FAZA'!$C$14:$C$85,"Nakup zemljišča")</f>
        <v>0</v>
      </c>
      <c r="M27" s="82">
        <f>SUMIFS('Finančni načrt 2. FAZA'!$K$14:$K$85,'Finančni načrt 2. FAZA'!$B$14:$B$85,"Partner 5",'Finančni načrt 2. FAZA'!$C$14:$C$85,"Nakup zemljišča")</f>
        <v>0</v>
      </c>
      <c r="N27" s="81">
        <f>SUMIFS('Finančni načrt 1. FAZA'!$K$14:$K$85,'Finančni načrt 1. FAZA'!$B$14:$B$85,"Partner 6",'Finančni načrt 1. FAZA'!$C$14:$C$85,"Nakup zemljišča")</f>
        <v>0</v>
      </c>
      <c r="O27" s="82">
        <f>SUMIFS('Finančni načrt 2. FAZA'!$K$14:$K$85,'Finančni načrt 2. FAZA'!$B$14:$B$85,"Partner 6",'Finančni načrt 2. FAZA'!$C$14:$C$85,"Nakup zemljišča")</f>
        <v>0</v>
      </c>
      <c r="P27" s="81">
        <f>SUMIFS('Finančni načrt 1. FAZA'!$K$14:$K$85,'Finančni načrt 1. FAZA'!$B$14:$B$85,"Partner 7",'Finančni načrt 1. FAZA'!$C$14:$C$85,"Nakup zemljišča")</f>
        <v>0</v>
      </c>
      <c r="Q27" s="82">
        <f>SUMIFS('Finančni načrt 2. FAZA'!$K$14:$K$85,'Finančni načrt 2. FAZA'!$B$14:$B$85,"Partner 7",'Finančni načrt 2. FAZA'!$C$14:$C$85,"Nakup zemljišča")</f>
        <v>0</v>
      </c>
      <c r="R27" s="81">
        <f>SUMIFS('Finančni načrt 1. FAZA'!$K$14:$K$85,'Finančni načrt 1. FAZA'!$B$14:$B$85,"Partner 8",'Finančni načrt 1. FAZA'!$C$14:$C$85,"Nakup zemljišča")</f>
        <v>0</v>
      </c>
      <c r="S27" s="82">
        <f>SUMIFS('Finančni načrt 2. FAZA'!$K$14:$K$85,'Finančni načrt 2. FAZA'!$B$14:$B$85,"Partner 8",'Finančni načrt 2. FAZA'!$C$14:$C$85,"Nakup zemljišča")</f>
        <v>0</v>
      </c>
      <c r="T27" s="85">
        <f t="shared" si="1"/>
        <v>0</v>
      </c>
      <c r="U27" s="86">
        <f t="shared" si="2"/>
        <v>0</v>
      </c>
    </row>
    <row r="28" spans="1:21" ht="14.1" customHeight="1">
      <c r="A28" s="74" t="s">
        <v>46</v>
      </c>
      <c r="B28" s="85">
        <f>SUM(B14+B16+B20+B24+B27)</f>
        <v>0</v>
      </c>
      <c r="C28" s="86">
        <f t="shared" ref="C28:S28" si="9">SUM(C14+C16+C20+C24+C26)</f>
        <v>0</v>
      </c>
      <c r="D28" s="85">
        <f t="shared" si="9"/>
        <v>0</v>
      </c>
      <c r="E28" s="86">
        <f t="shared" si="9"/>
        <v>0</v>
      </c>
      <c r="F28" s="89">
        <f t="shared" si="9"/>
        <v>0</v>
      </c>
      <c r="G28" s="90">
        <f t="shared" si="9"/>
        <v>0</v>
      </c>
      <c r="H28" s="85">
        <f t="shared" si="9"/>
        <v>0</v>
      </c>
      <c r="I28" s="86">
        <f t="shared" si="9"/>
        <v>0</v>
      </c>
      <c r="J28" s="85">
        <f t="shared" si="9"/>
        <v>0</v>
      </c>
      <c r="K28" s="86">
        <f t="shared" si="9"/>
        <v>0</v>
      </c>
      <c r="L28" s="85">
        <f t="shared" si="9"/>
        <v>0</v>
      </c>
      <c r="M28" s="86">
        <f t="shared" si="9"/>
        <v>0</v>
      </c>
      <c r="N28" s="85">
        <f t="shared" si="9"/>
        <v>0</v>
      </c>
      <c r="O28" s="86">
        <f t="shared" si="9"/>
        <v>0</v>
      </c>
      <c r="P28" s="85">
        <f t="shared" si="9"/>
        <v>0</v>
      </c>
      <c r="Q28" s="86">
        <f t="shared" si="9"/>
        <v>0</v>
      </c>
      <c r="R28" s="85">
        <f t="shared" si="9"/>
        <v>0</v>
      </c>
      <c r="S28" s="86">
        <f t="shared" si="9"/>
        <v>0</v>
      </c>
      <c r="T28" s="85">
        <f t="shared" si="1"/>
        <v>0</v>
      </c>
      <c r="U28" s="86">
        <f t="shared" si="2"/>
        <v>0</v>
      </c>
    </row>
    <row r="29" spans="1:21" ht="14.1" customHeight="1">
      <c r="A29" s="71" t="s">
        <v>47</v>
      </c>
      <c r="B29" s="93">
        <f>+B30</f>
        <v>0</v>
      </c>
      <c r="C29" s="94">
        <f>+C30</f>
        <v>0</v>
      </c>
      <c r="D29" s="93">
        <f t="shared" ref="D29:S29" si="10">+D30</f>
        <v>0</v>
      </c>
      <c r="E29" s="94">
        <f t="shared" si="10"/>
        <v>0</v>
      </c>
      <c r="F29" s="87">
        <f t="shared" si="10"/>
        <v>0</v>
      </c>
      <c r="G29" s="88">
        <f t="shared" si="10"/>
        <v>0</v>
      </c>
      <c r="H29" s="93">
        <f t="shared" si="10"/>
        <v>0</v>
      </c>
      <c r="I29" s="94">
        <f t="shared" si="10"/>
        <v>0</v>
      </c>
      <c r="J29" s="93">
        <f t="shared" si="10"/>
        <v>0</v>
      </c>
      <c r="K29" s="94">
        <f t="shared" si="10"/>
        <v>0</v>
      </c>
      <c r="L29" s="93">
        <f t="shared" si="10"/>
        <v>0</v>
      </c>
      <c r="M29" s="94">
        <f t="shared" si="10"/>
        <v>0</v>
      </c>
      <c r="N29" s="93">
        <f t="shared" si="10"/>
        <v>0</v>
      </c>
      <c r="O29" s="94">
        <f t="shared" si="10"/>
        <v>0</v>
      </c>
      <c r="P29" s="93">
        <f t="shared" si="10"/>
        <v>0</v>
      </c>
      <c r="Q29" s="94">
        <f t="shared" si="10"/>
        <v>0</v>
      </c>
      <c r="R29" s="93">
        <f t="shared" si="10"/>
        <v>0</v>
      </c>
      <c r="S29" s="94">
        <f t="shared" si="10"/>
        <v>0</v>
      </c>
      <c r="T29" s="85">
        <f t="shared" si="1"/>
        <v>0</v>
      </c>
      <c r="U29" s="86">
        <f t="shared" si="2"/>
        <v>0</v>
      </c>
    </row>
    <row r="30" spans="1:21" ht="14.1" customHeight="1" thickBot="1">
      <c r="A30" s="75" t="s">
        <v>48</v>
      </c>
      <c r="B30" s="81">
        <f>SUMIF('Finančni načrt 1. FAZA'!$B$14:$B$85,"Vodilni partner",'Finančni načrt 1. FAZA'!$I$14:$I$85)</f>
        <v>0</v>
      </c>
      <c r="C30" s="82">
        <f>SUMIF('Finančni načrt 2. FAZA'!$B$14:$B$85,"Vodilni partner",'Finančni načrt 2. FAZA'!$I$14:$I$85)</f>
        <v>0</v>
      </c>
      <c r="D30" s="81">
        <f>SUMIF('Finančni načrt 1. FAZA'!$B$14:$B$85,"Partner 1",'Finančni načrt 1. FAZA'!$I$14:$I$85)</f>
        <v>0</v>
      </c>
      <c r="E30" s="82">
        <f>SUMIF('Finančni načrt 2. FAZA'!$B$14:$B$85,"Partner 1",'Finančni načrt 2. FAZA'!$I$14:$I$85)</f>
        <v>0</v>
      </c>
      <c r="F30" s="83">
        <f>SUMIF('Finančni načrt 1. FAZA'!$B$14:$B$85,"Partner 2",'Finančni načrt 1. FAZA'!$I$14:$I$85)</f>
        <v>0</v>
      </c>
      <c r="G30" s="84">
        <f>SUMIF('Finančni načrt 2. FAZA'!$B$14:$B$85,"Partner 2",'Finančni načrt 2. FAZA'!$I$14:$I$85)</f>
        <v>0</v>
      </c>
      <c r="H30" s="81">
        <f>SUMIF('Finančni načrt 1. FAZA'!$B$14:$B$85,"Partner 3",'Finančni načrt 1. FAZA'!$I$14:$I$85)</f>
        <v>0</v>
      </c>
      <c r="I30" s="82">
        <f>SUMIF('Finančni načrt 2. FAZA'!$B$14:$B$85,"Partner 3",'Finančni načrt 2. FAZA'!$I$14:$I$85)</f>
        <v>0</v>
      </c>
      <c r="J30" s="81">
        <f>SUMIF('Finančni načrt 1. FAZA'!$B$14:$B$85,"Partner 4",'Finančni načrt 1. FAZA'!$I$14:$I$85)</f>
        <v>0</v>
      </c>
      <c r="K30" s="82">
        <f>SUMIF('Finančni načrt 2. FAZA'!$B$14:$B$85,"Partner 4",'Finančni načrt 2. FAZA'!$I$14:$I$85)</f>
        <v>0</v>
      </c>
      <c r="L30" s="81">
        <f>SUMIF('Finančni načrt 1. FAZA'!$B$14:$B$85,"Partner 5",'Finančni načrt 1. FAZA'!$I$14:$I$85)</f>
        <v>0</v>
      </c>
      <c r="M30" s="82">
        <f>SUMIF('Finančni načrt 2. FAZA'!$B$14:$B$85,"Partner 5",'Finančni načrt 2. FAZA'!$I$14:$I$85)</f>
        <v>0</v>
      </c>
      <c r="N30" s="81">
        <f>SUMIF('Finančni načrt 1. FAZA'!$B$14:$B$85,"Partner 6",'Finančni načrt 1. FAZA'!$I$14:$I$85)</f>
        <v>0</v>
      </c>
      <c r="O30" s="82">
        <f>SUMIF('Finančni načrt 2. FAZA'!$B$14:$B$85,"Partner 6",'Finančni načrt 2. FAZA'!$I$14:$I$85)</f>
        <v>0</v>
      </c>
      <c r="P30" s="81">
        <f>SUMIF('Finančni načrt 1. FAZA'!$B$14:$B$85,"Partner 7",'Finančni načrt 1. FAZA'!$I$14:$I$85)</f>
        <v>0</v>
      </c>
      <c r="Q30" s="82">
        <f>SUMIF('Finančni načrt 2. FAZA'!$B$14:$B$85,"Partner 7",'Finančni načrt 2. FAZA'!$I$14:$I$85)</f>
        <v>0</v>
      </c>
      <c r="R30" s="81">
        <f>SUMIF('Finančni načrt 1. FAZA'!$B$14:$B$85,"Partner 8",'Finančni načrt 1. FAZA'!$I$14:$I$85)</f>
        <v>0</v>
      </c>
      <c r="S30" s="82">
        <f>SUMIF('Finančni načrt 2. FAZA'!$B$14:$B$85,"Partner 8",'Finančni načrt 2. FAZA'!$I$14:$I$85)</f>
        <v>0</v>
      </c>
      <c r="T30" s="85">
        <f t="shared" si="1"/>
        <v>0</v>
      </c>
      <c r="U30" s="86">
        <f t="shared" si="2"/>
        <v>0</v>
      </c>
    </row>
    <row r="31" spans="1:21" ht="16.899999999999999" customHeight="1" thickBot="1">
      <c r="A31" s="76" t="s">
        <v>51</v>
      </c>
      <c r="B31" s="95">
        <f>SUM(B28:B29)</f>
        <v>0</v>
      </c>
      <c r="C31" s="96">
        <f>SUM(C28:C29)</f>
        <v>0</v>
      </c>
      <c r="D31" s="95">
        <f t="shared" ref="D31:M31" si="11">SUM(D28:D29)</f>
        <v>0</v>
      </c>
      <c r="E31" s="96">
        <f t="shared" si="11"/>
        <v>0</v>
      </c>
      <c r="F31" s="95">
        <f t="shared" si="11"/>
        <v>0</v>
      </c>
      <c r="G31" s="96">
        <f t="shared" si="11"/>
        <v>0</v>
      </c>
      <c r="H31" s="95">
        <f t="shared" si="11"/>
        <v>0</v>
      </c>
      <c r="I31" s="96">
        <f t="shared" si="11"/>
        <v>0</v>
      </c>
      <c r="J31" s="95">
        <f t="shared" si="11"/>
        <v>0</v>
      </c>
      <c r="K31" s="96">
        <f t="shared" si="11"/>
        <v>0</v>
      </c>
      <c r="L31" s="95">
        <f t="shared" si="11"/>
        <v>0</v>
      </c>
      <c r="M31" s="96">
        <f t="shared" si="11"/>
        <v>0</v>
      </c>
      <c r="N31" s="95">
        <f t="shared" ref="N31:S31" si="12">SUM(N28:N29)</f>
        <v>0</v>
      </c>
      <c r="O31" s="96">
        <f t="shared" si="12"/>
        <v>0</v>
      </c>
      <c r="P31" s="95">
        <f t="shared" si="12"/>
        <v>0</v>
      </c>
      <c r="Q31" s="96">
        <f t="shared" si="12"/>
        <v>0</v>
      </c>
      <c r="R31" s="95">
        <f t="shared" si="12"/>
        <v>0</v>
      </c>
      <c r="S31" s="96">
        <f t="shared" si="12"/>
        <v>0</v>
      </c>
      <c r="T31" s="95">
        <f>+T14+T16+T20+T24+T26+T29</f>
        <v>0</v>
      </c>
      <c r="U31" s="96">
        <f>+U14+U16+U20+U24+U26+U29</f>
        <v>0</v>
      </c>
    </row>
    <row r="32" spans="1:2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7"/>
      <c r="N32" s="17"/>
      <c r="O32" s="17"/>
      <c r="P32" s="17"/>
      <c r="Q32" s="17"/>
      <c r="R32" s="1"/>
      <c r="S32" s="17"/>
    </row>
    <row r="33" spans="1:2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4"/>
      <c r="U33" s="1"/>
    </row>
    <row r="34" spans="1:21">
      <c r="A34" s="1"/>
      <c r="B34" s="1"/>
      <c r="C34" s="1"/>
      <c r="D34" s="1"/>
      <c r="E34" s="1"/>
      <c r="F34" s="1"/>
      <c r="G34" s="1"/>
      <c r="H34" s="1"/>
      <c r="I34" s="1"/>
      <c r="J34" s="30"/>
      <c r="K34" s="30"/>
      <c r="L34" s="30"/>
      <c r="M34" s="30"/>
      <c r="N34" s="1"/>
      <c r="O34" s="1"/>
      <c r="P34" s="1"/>
      <c r="Q34" s="1"/>
      <c r="R34" s="1"/>
      <c r="S34" s="1"/>
      <c r="T34" s="14"/>
      <c r="U34" s="1"/>
    </row>
    <row r="35" spans="1:2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2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T37" s="1"/>
      <c r="U37" s="1"/>
    </row>
    <row r="38" spans="1:2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T38" s="1"/>
      <c r="U38" s="1"/>
    </row>
    <row r="39" spans="1:2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T39" s="1"/>
      <c r="U39" s="1"/>
    </row>
  </sheetData>
  <sheetProtection algorithmName="SHA-512" hashValue="mw6FkUCQeH5ZsqLpozGy4vKEJjOd+B1I2VQgrnwMys+zYyBjICXOxEIgjvYo5WUIaEM6tRvxsWuuroEo+drU6w==" saltValue="ziqG9SCpgdWOk6/+TrSF2w==" spinCount="100000" sheet="1" objects="1" scenarios="1"/>
  <mergeCells count="14">
    <mergeCell ref="A1:O1"/>
    <mergeCell ref="T11:U11"/>
    <mergeCell ref="N11:O11"/>
    <mergeCell ref="P11:Q11"/>
    <mergeCell ref="A9:U9"/>
    <mergeCell ref="A10:U10"/>
    <mergeCell ref="A11:A13"/>
    <mergeCell ref="B11:C11"/>
    <mergeCell ref="D11:E11"/>
    <mergeCell ref="F11:G11"/>
    <mergeCell ref="H11:I11"/>
    <mergeCell ref="J11:K11"/>
    <mergeCell ref="L11:M11"/>
    <mergeCell ref="R11:S11"/>
  </mergeCells>
  <printOptions headings="1"/>
  <pageMargins left="0.70866141732283472" right="0.70866141732283472" top="0.74803149606299213" bottom="0.74803149606299213" header="0.31496062992125984" footer="0.31496062992125984"/>
  <pageSetup paperSize="9" scale="45" orientation="landscape" r:id="rId1"/>
  <ignoredErrors>
    <ignoredError sqref="B25:C25 L25:M25 D25:E25 F25:K25 H26:K26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38"/>
  <sheetViews>
    <sheetView view="pageLayout" topLeftCell="A10" zoomScaleNormal="136" workbookViewId="0">
      <selection activeCell="C31" sqref="C31"/>
    </sheetView>
  </sheetViews>
  <sheetFormatPr defaultColWidth="9.140625" defaultRowHeight="15"/>
  <cols>
    <col min="1" max="1" width="59.5703125" style="2" customWidth="1"/>
    <col min="2" max="2" width="32" style="2" customWidth="1"/>
    <col min="3" max="3" width="34.5703125" style="2" customWidth="1"/>
    <col min="4" max="4" width="37.28515625" style="2" customWidth="1"/>
    <col min="5" max="16384" width="9.140625" style="2"/>
  </cols>
  <sheetData>
    <row r="1" spans="1:4">
      <c r="A1" s="208" t="s">
        <v>83</v>
      </c>
    </row>
    <row r="8" spans="1:4" ht="15.75" thickBot="1"/>
    <row r="9" spans="1:4" ht="21" customHeight="1" thickBot="1">
      <c r="A9" s="191" t="s">
        <v>69</v>
      </c>
      <c r="B9" s="192"/>
      <c r="C9" s="192"/>
      <c r="D9" s="193"/>
    </row>
    <row r="10" spans="1:4">
      <c r="A10" s="194" t="s">
        <v>18</v>
      </c>
      <c r="B10" s="10" t="s">
        <v>19</v>
      </c>
      <c r="C10" s="10" t="s">
        <v>20</v>
      </c>
      <c r="D10" s="10" t="s">
        <v>21</v>
      </c>
    </row>
    <row r="11" spans="1:4" ht="15.75" thickBot="1">
      <c r="A11" s="195"/>
      <c r="B11" s="11" t="s">
        <v>10</v>
      </c>
      <c r="C11" s="11" t="s">
        <v>10</v>
      </c>
      <c r="D11" s="11" t="s">
        <v>10</v>
      </c>
    </row>
    <row r="12" spans="1:4">
      <c r="A12" s="21" t="s">
        <v>12</v>
      </c>
      <c r="B12" s="8">
        <f>+B13</f>
        <v>0</v>
      </c>
      <c r="C12" s="8">
        <f>+C13</f>
        <v>0</v>
      </c>
      <c r="D12" s="8">
        <f>+B12+C12</f>
        <v>0</v>
      </c>
    </row>
    <row r="13" spans="1:4">
      <c r="A13" s="22" t="s">
        <v>22</v>
      </c>
      <c r="B13" s="7">
        <f>SUMIF('Finančni načrt 1. FAZA'!C14:C85, "stroški dela",'Finančni načrt 1. FAZA'!K14:K85)</f>
        <v>0</v>
      </c>
      <c r="C13" s="7">
        <f>SUMIF('Finančni načrt 2. FAZA'!C14:C85, "stroški dela",'Finančni načrt 2. FAZA'!K14:K85)</f>
        <v>0</v>
      </c>
      <c r="D13" s="6" t="s">
        <v>60</v>
      </c>
    </row>
    <row r="14" spans="1:4">
      <c r="A14" s="23" t="s">
        <v>61</v>
      </c>
      <c r="B14" s="5">
        <f>+B15+B16+B17</f>
        <v>0</v>
      </c>
      <c r="C14" s="5">
        <f>+C15+C16+C17</f>
        <v>0</v>
      </c>
      <c r="D14" s="6">
        <f>+B14+C14</f>
        <v>0</v>
      </c>
    </row>
    <row r="15" spans="1:4">
      <c r="A15" s="24" t="s">
        <v>34</v>
      </c>
      <c r="B15" s="7">
        <f>SUMIF('Finančni načrt 1. FAZA'!C14:C85, "ZS-material",'Finančni načrt 1. FAZA'!K14:K85)</f>
        <v>0</v>
      </c>
      <c r="C15" s="7">
        <f>SUMIF('Finančni načrt 2. FAZA'!C14:C85, "ZS-material",'Finančni načrt 2. FAZA'!K14:K85)</f>
        <v>0</v>
      </c>
      <c r="D15" s="6" t="s">
        <v>60</v>
      </c>
    </row>
    <row r="16" spans="1:4">
      <c r="A16" s="24" t="s">
        <v>35</v>
      </c>
      <c r="B16" s="7">
        <f>SUMIF('Finančni načrt 1. FAZA'!C14:C85, "ZS-naložba",'Finančni načrt 1. FAZA'!K14:K85)</f>
        <v>0</v>
      </c>
      <c r="C16" s="7">
        <f>SUMIF('Finančni načrt 2. FAZA'!C14:C85, "ZS-naložba",'Finančni načrt 2. FAZA'!K14:K85)</f>
        <v>0</v>
      </c>
      <c r="D16" s="6" t="s">
        <v>60</v>
      </c>
    </row>
    <row r="17" spans="1:4">
      <c r="A17" s="24" t="s">
        <v>36</v>
      </c>
      <c r="B17" s="7">
        <f>SUMIF('Finančni načrt 1. FAZA'!C14:C85, "ZS-storitev",'Finančni načrt 1. FAZA'!K14:K85)</f>
        <v>0</v>
      </c>
      <c r="C17" s="7">
        <f>SUMIF('Finančni načrt 2. FAZA'!C14:C85, "ZS-storitev",'Finančni načrt 2. FAZA'!K14:K85)</f>
        <v>0</v>
      </c>
      <c r="D17" s="6" t="s">
        <v>60</v>
      </c>
    </row>
    <row r="18" spans="1:4">
      <c r="A18" s="25" t="s">
        <v>33</v>
      </c>
      <c r="B18" s="6">
        <f>+B19+B20+B21</f>
        <v>0</v>
      </c>
      <c r="C18" s="6">
        <f>+C19+C20+C21</f>
        <v>0</v>
      </c>
      <c r="D18" s="6">
        <f>+B18+C18</f>
        <v>0</v>
      </c>
    </row>
    <row r="19" spans="1:4">
      <c r="A19" s="22" t="s">
        <v>37</v>
      </c>
      <c r="B19" s="7">
        <f>SUMIF('Finančni načrt 1. FAZA'!C14:C85, "PVN-lastno delo",'Finančni načrt 1. FAZA'!K14:K85)</f>
        <v>0</v>
      </c>
      <c r="C19" s="7">
        <f>SUMIF('Finančni načrt 2. FAZA'!C14:C85, "PVN-lastno delo",'Finančni načrt 2. FAZA'!K14:K85)</f>
        <v>0</v>
      </c>
      <c r="D19" s="6" t="s">
        <v>60</v>
      </c>
    </row>
    <row r="20" spans="1:4">
      <c r="A20" s="26" t="s">
        <v>38</v>
      </c>
      <c r="B20" s="7">
        <f>SUMIF('Finančni načrt 1. FAZA'!C14:C85, "PVN-lastni material",'Finančni načrt 1. FAZA'!K14:K85)</f>
        <v>0</v>
      </c>
      <c r="C20" s="7">
        <f>SUMIF('Finančni načrt 2. FAZA'!C14:C85, "PVN-lastni material",'Finančni načrt 2. FAZA'!K14:K85)</f>
        <v>0</v>
      </c>
      <c r="D20" s="6" t="s">
        <v>60</v>
      </c>
    </row>
    <row r="21" spans="1:4">
      <c r="A21" s="26" t="s">
        <v>63</v>
      </c>
      <c r="B21" s="7">
        <f>SUMIF('Finančni načrt 1. FAZA'!C14:C85, "PVN-zemljišče",'Finančni načrt 1. FAZA'!K14:K85)</f>
        <v>0</v>
      </c>
      <c r="C21" s="7">
        <f>SUMIF('Finančni načrt 2. FAZA'!C14:C85, "PVN-zemljišče",'Finančni načrt 1. FAZA'!K14:K85)</f>
        <v>0</v>
      </c>
      <c r="D21" s="6" t="s">
        <v>60</v>
      </c>
    </row>
    <row r="22" spans="1:4">
      <c r="A22" s="25" t="s">
        <v>65</v>
      </c>
      <c r="B22" s="6">
        <f>+B23</f>
        <v>0</v>
      </c>
      <c r="C22" s="6">
        <f>+C23</f>
        <v>0</v>
      </c>
      <c r="D22" s="6">
        <f>+B22+C22</f>
        <v>0</v>
      </c>
    </row>
    <row r="23" spans="1:4">
      <c r="A23" s="27" t="s">
        <v>62</v>
      </c>
      <c r="B23" s="7">
        <f>SUMIF('Finančni načrt 1. FAZA'!C14:C85, "SS-zunanji izvajalci",'Finančni načrt 1. FAZA'!K14:K85)</f>
        <v>0</v>
      </c>
      <c r="C23" s="7">
        <f>SUMIF('Finančni načrt 2. FAZA'!C14:C85, "SS-zunanji izvajalci",'Finančni načrt 2. FAZA'!K14:K85)</f>
        <v>0</v>
      </c>
      <c r="D23" s="6" t="s">
        <v>60</v>
      </c>
    </row>
    <row r="24" spans="1:4">
      <c r="A24" s="25" t="s">
        <v>44</v>
      </c>
      <c r="B24" s="6">
        <f>+B25</f>
        <v>0</v>
      </c>
      <c r="C24" s="6">
        <f>+C25</f>
        <v>0</v>
      </c>
      <c r="D24" s="6">
        <f>+B24+C24</f>
        <v>0</v>
      </c>
    </row>
    <row r="25" spans="1:4">
      <c r="A25" s="26" t="s">
        <v>45</v>
      </c>
      <c r="B25" s="7">
        <f>SUMIF('Finančni načrt 1. FAZA'!C14:C85, "Nakup zemljišča",'Finančni načrt 1. FAZA'!K14:K85)</f>
        <v>0</v>
      </c>
      <c r="C25" s="7">
        <f>SUMIF('Finančni načrt 2. FAZA'!C14:C85, "Nakup zemljišča",'Finančni načrt 2. FAZA'!K14:K85)</f>
        <v>0</v>
      </c>
      <c r="D25" s="6" t="s">
        <v>60</v>
      </c>
    </row>
    <row r="26" spans="1:4">
      <c r="A26" s="28" t="s">
        <v>46</v>
      </c>
      <c r="B26" s="6">
        <f>+B12+B14+B18+B22+B24</f>
        <v>0</v>
      </c>
      <c r="C26" s="6">
        <f>+C12+C14+C18+C22+C24</f>
        <v>0</v>
      </c>
      <c r="D26" s="6">
        <f>+B26+C26</f>
        <v>0</v>
      </c>
    </row>
    <row r="27" spans="1:4">
      <c r="A27" s="25" t="s">
        <v>47</v>
      </c>
      <c r="B27" s="5">
        <f>+B28</f>
        <v>0</v>
      </c>
      <c r="C27" s="5">
        <f>+C28</f>
        <v>0</v>
      </c>
      <c r="D27" s="6">
        <f>+B27+C27</f>
        <v>0</v>
      </c>
    </row>
    <row r="28" spans="1:4" ht="15.75" thickBot="1">
      <c r="A28" s="29" t="s">
        <v>48</v>
      </c>
      <c r="B28" s="15">
        <f>+'Finančni načrt 1. FAZA'!I86</f>
        <v>0</v>
      </c>
      <c r="C28" s="15">
        <f>+'Finančni načrt 2. FAZA'!I86</f>
        <v>0</v>
      </c>
      <c r="D28" s="6" t="s">
        <v>60</v>
      </c>
    </row>
    <row r="29" spans="1:4" ht="15.75" thickBot="1">
      <c r="A29" s="16" t="s">
        <v>49</v>
      </c>
      <c r="B29" s="9">
        <f>+B26+B27</f>
        <v>0</v>
      </c>
      <c r="C29" s="9">
        <f>+C26+C27</f>
        <v>0</v>
      </c>
      <c r="D29" s="9">
        <f>+B29+C29</f>
        <v>0</v>
      </c>
    </row>
    <row r="30" spans="1:4">
      <c r="A30"/>
      <c r="B30"/>
      <c r="C30"/>
      <c r="D30"/>
    </row>
    <row r="31" spans="1:4">
      <c r="A31"/>
      <c r="B31"/>
      <c r="C31"/>
      <c r="D31" s="20"/>
    </row>
    <row r="32" spans="1:4">
      <c r="A32"/>
      <c r="B32"/>
      <c r="C32"/>
      <c r="D32"/>
    </row>
    <row r="33" spans="1:4">
      <c r="A33"/>
      <c r="B33"/>
      <c r="C33"/>
      <c r="D33"/>
    </row>
    <row r="34" spans="1:4">
      <c r="A34"/>
      <c r="B34"/>
      <c r="C34"/>
      <c r="D34"/>
    </row>
    <row r="35" spans="1:4">
      <c r="A35"/>
      <c r="B35"/>
      <c r="C35"/>
      <c r="D35"/>
    </row>
    <row r="36" spans="1:4">
      <c r="A36"/>
      <c r="B36"/>
      <c r="C36"/>
      <c r="D36"/>
    </row>
    <row r="37" spans="1:4">
      <c r="A37"/>
      <c r="B37"/>
      <c r="C37"/>
      <c r="D37"/>
    </row>
    <row r="38" spans="1:4">
      <c r="A38"/>
      <c r="B38"/>
      <c r="C38"/>
      <c r="D38"/>
    </row>
  </sheetData>
  <sheetProtection algorithmName="SHA-512" hashValue="mXnoIfLLcn4KnaoXBNp2gIPGjmQAxcQq8mUR5N3FxMEuQySRjACKqEF1gS2QH8CjUkOsNDgphcaPYpjBtmMX6A==" saltValue="dsx/wYowvXgxMmOqYBJu6Q==" spinCount="100000" sheet="1" objects="1" scenarios="1" formatCells="0" formatColumns="0" formatRows="0"/>
  <mergeCells count="2">
    <mergeCell ref="A9:D9"/>
    <mergeCell ref="A10:A11"/>
  </mergeCells>
  <printOptions headings="1"/>
  <pageMargins left="0.70866141732283472" right="0.70866141732283472" top="0.9055118110236221" bottom="0.74803149606299213" header="0.31496062992125984" footer="0.31496062992125984"/>
  <pageSetup paperSize="9" scale="80" orientation="landscape" r:id="rId1"/>
  <headerFooter>
    <oddHeader xml:space="preserve">&amp;L&amp;"-,Običajno"&amp;12
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27"/>
  <sheetViews>
    <sheetView view="pageLayout" zoomScale="85" zoomScaleNormal="100" zoomScalePageLayoutView="85" workbookViewId="0">
      <selection activeCell="B28" sqref="B28"/>
    </sheetView>
  </sheetViews>
  <sheetFormatPr defaultRowHeight="12.75"/>
  <cols>
    <col min="1" max="1" width="46.28515625" customWidth="1"/>
    <col min="2" max="2" width="14.7109375" customWidth="1"/>
    <col min="3" max="3" width="11" customWidth="1"/>
    <col min="4" max="4" width="14.5703125" customWidth="1"/>
    <col min="6" max="15" width="8.85546875" customWidth="1"/>
    <col min="20" max="20" width="11.85546875" customWidth="1"/>
    <col min="21" max="21" width="11.7109375" customWidth="1"/>
    <col min="22" max="22" width="18.140625" customWidth="1"/>
  </cols>
  <sheetData>
    <row r="1" spans="1:22">
      <c r="A1" s="209" t="s">
        <v>83</v>
      </c>
    </row>
    <row r="8" spans="1:22" ht="13.5" thickBot="1"/>
    <row r="9" spans="1:22" ht="16.5" thickBot="1">
      <c r="A9" s="201" t="s">
        <v>79</v>
      </c>
      <c r="B9" s="202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2"/>
      <c r="N9" s="202"/>
      <c r="O9" s="202"/>
      <c r="P9" s="202"/>
      <c r="Q9" s="202"/>
      <c r="R9" s="202"/>
      <c r="S9" s="202"/>
      <c r="T9" s="202"/>
      <c r="U9" s="202"/>
      <c r="V9" s="203"/>
    </row>
    <row r="10" spans="1:22" ht="15.75" thickBot="1">
      <c r="A10" s="204" t="s">
        <v>42</v>
      </c>
      <c r="B10" s="206" t="s">
        <v>72</v>
      </c>
      <c r="C10" s="207"/>
      <c r="D10" s="196" t="s">
        <v>6</v>
      </c>
      <c r="E10" s="197"/>
      <c r="F10" s="196" t="s">
        <v>7</v>
      </c>
      <c r="G10" s="197"/>
      <c r="H10" s="196" t="s">
        <v>23</v>
      </c>
      <c r="I10" s="197"/>
      <c r="J10" s="196" t="s">
        <v>24</v>
      </c>
      <c r="K10" s="197"/>
      <c r="L10" s="196" t="s">
        <v>25</v>
      </c>
      <c r="M10" s="197"/>
      <c r="N10" s="196" t="s">
        <v>67</v>
      </c>
      <c r="O10" s="197"/>
      <c r="P10" s="196" t="s">
        <v>70</v>
      </c>
      <c r="Q10" s="197"/>
      <c r="R10" s="196" t="s">
        <v>71</v>
      </c>
      <c r="S10" s="200"/>
      <c r="T10" s="198" t="s">
        <v>8</v>
      </c>
      <c r="U10" s="199"/>
      <c r="V10" s="97" t="s">
        <v>8</v>
      </c>
    </row>
    <row r="11" spans="1:22" ht="15.75" thickBot="1">
      <c r="A11" s="205"/>
      <c r="B11" s="98" t="s">
        <v>9</v>
      </c>
      <c r="C11" s="99" t="s">
        <v>11</v>
      </c>
      <c r="D11" s="100" t="s">
        <v>9</v>
      </c>
      <c r="E11" s="99" t="s">
        <v>11</v>
      </c>
      <c r="F11" s="100" t="s">
        <v>9</v>
      </c>
      <c r="G11" s="99" t="s">
        <v>11</v>
      </c>
      <c r="H11" s="100" t="s">
        <v>9</v>
      </c>
      <c r="I11" s="99" t="s">
        <v>11</v>
      </c>
      <c r="J11" s="100" t="s">
        <v>9</v>
      </c>
      <c r="K11" s="99" t="s">
        <v>11</v>
      </c>
      <c r="L11" s="100" t="s">
        <v>9</v>
      </c>
      <c r="M11" s="99" t="s">
        <v>11</v>
      </c>
      <c r="N11" s="100" t="s">
        <v>9</v>
      </c>
      <c r="O11" s="99" t="s">
        <v>11</v>
      </c>
      <c r="P11" s="100" t="s">
        <v>9</v>
      </c>
      <c r="Q11" s="99" t="s">
        <v>11</v>
      </c>
      <c r="R11" s="100" t="s">
        <v>9</v>
      </c>
      <c r="S11" s="101" t="s">
        <v>11</v>
      </c>
      <c r="T11" s="102" t="s">
        <v>9</v>
      </c>
      <c r="U11" s="103" t="s">
        <v>11</v>
      </c>
      <c r="V11" s="104" t="s">
        <v>59</v>
      </c>
    </row>
    <row r="12" spans="1:22" ht="15">
      <c r="A12" s="105" t="s">
        <v>66</v>
      </c>
      <c r="B12" s="106">
        <f>SUMIF('Finančni načrt 1. FAZA'!B14:B85, "Vodilni partner",'Finančni načrt 1. FAZA'!G14:G85)</f>
        <v>0</v>
      </c>
      <c r="C12" s="107">
        <f>SUMIF('Finančni načrt 2. FAZA'!B14:B85, "Vodilni partner",'Finančni načrt 2. FAZA'!G14:G85)</f>
        <v>0</v>
      </c>
      <c r="D12" s="108">
        <f>SUMIF('Finančni načrt 1. FAZA'!$B$14:$B$85, "Partner 1",'Finančni načrt 1. FAZA'!$G$14:$G$85)</f>
        <v>0</v>
      </c>
      <c r="E12" s="107">
        <f>SUMIF('Finančni načrt 2. FAZA'!$B$14:$B$85, "Partner 1",'Finančni načrt 2. FAZA'!$G$14:$G$85)</f>
        <v>0</v>
      </c>
      <c r="F12" s="109">
        <f>SUMIF('Finančni načrt 1. FAZA'!$B$14:$B$85, "Partner 2",'Finančni načrt 1. FAZA'!$G$14:$G$85)</f>
        <v>0</v>
      </c>
      <c r="G12" s="110">
        <f>SUMIF('Finančni načrt 2. FAZA'!$B$14:$B$85, "Partner 2",'Finančni načrt 2. FAZA'!$G$14:$G$85)</f>
        <v>0</v>
      </c>
      <c r="H12" s="109">
        <f>SUMIF('Finančni načrt 1. FAZA'!$B$14:$B$85, "Partner 3",'Finančni načrt 1. FAZA'!$G$14:$G$85)</f>
        <v>0</v>
      </c>
      <c r="I12" s="110">
        <f>SUMIF('Finančni načrt 2. FAZA'!$B$14:$B$85, "Partner 3",'Finančni načrt 2. FAZA'!$G$14:$G$85)</f>
        <v>0</v>
      </c>
      <c r="J12" s="109">
        <f>SUMIF('Finančni načrt 1. FAZA'!$B$14:$B$85, "Partner 4",'Finančni načrt 1. FAZA'!$G$14:$G$85)</f>
        <v>0</v>
      </c>
      <c r="K12" s="110">
        <f>SUMIF('Finančni načrt 2. FAZA'!$B$14:$B$85, "Partner 4",'Finančni načrt 2. FAZA'!$G$14:$G$85)</f>
        <v>0</v>
      </c>
      <c r="L12" s="109">
        <f>SUMIF('Finančni načrt 1. FAZA'!$B$14:$B$85, "Partner 5",'Finančni načrt 1. FAZA'!$G$14:$G$85)</f>
        <v>0</v>
      </c>
      <c r="M12" s="110">
        <f>SUMIF('Finančni načrt 2. FAZA'!$B$14:$B$85, "Partner 5",'Finančni načrt 2. FAZA'!$G$14:$G$85)</f>
        <v>0</v>
      </c>
      <c r="N12" s="109">
        <f>SUMIF('Finančni načrt 1. FAZA'!$B$14:$B$85, "Partner 6",'Finančni načrt 1. FAZA'!$G$14:$G$85)</f>
        <v>0</v>
      </c>
      <c r="O12" s="110">
        <f>SUMIF('Finančni načrt 2. FAZA'!$B$14:$B$85, "Partner 6",'Finančni načrt 2. FAZA'!$G$14:$G$85)</f>
        <v>0</v>
      </c>
      <c r="P12" s="109">
        <f>SUMIF('Finančni načrt 1. FAZA'!$B$14:$B$85, "Partner 7",'Finančni načrt 1. FAZA'!$G$14:$G$85)</f>
        <v>0</v>
      </c>
      <c r="Q12" s="110">
        <f>SUMIF('Finančni načrt 2. FAZA'!$B$14:$B$85, "Partner 7",'Finančni načrt 2. FAZA'!$G$14:$G$85)</f>
        <v>0</v>
      </c>
      <c r="R12" s="109">
        <f>SUMIF('Finančni načrt 1. FAZA'!$B$14:$B$85, "Partner 8",'Finančni načrt 1. FAZA'!$G$14:$G$85)</f>
        <v>0</v>
      </c>
      <c r="S12" s="111">
        <f>SUMIF('Finančni načrt 2. FAZA'!$B$14:$B$85, "Partner 8",'Finančni načrt 2. FAZA'!$G$14:$G$85)</f>
        <v>0</v>
      </c>
      <c r="T12" s="112">
        <f>+B12+D12+F12+H12+J12+L12+N12+P12+R12</f>
        <v>0</v>
      </c>
      <c r="U12" s="113">
        <f>+C12+E12+G12+I12+K12+M12+O12+Q12+S12</f>
        <v>0</v>
      </c>
      <c r="V12" s="80">
        <f>+T12+U12</f>
        <v>0</v>
      </c>
    </row>
    <row r="13" spans="1:22" ht="15">
      <c r="A13" s="114" t="s">
        <v>43</v>
      </c>
      <c r="B13" s="115">
        <f>SUMIF('Finančni načrt 1. FAZA'!$B$14:$B$85, "Vodilni partner",'Finančni načrt 1. FAZA'!$M$14:$M$85)</f>
        <v>0</v>
      </c>
      <c r="C13" s="116">
        <f>SUMIF('Finančni načrt 2. FAZA'!$B$14:$B$85, "Vodilni partner",'Finančni načrt 2. FAZA'!$M$14:$M$85)</f>
        <v>0</v>
      </c>
      <c r="D13" s="117">
        <f>SUMIF('Finančni načrt 1. FAZA'!$B$14:$B$85, "Partner 1",'Finančni načrt 1. FAZA'!$M$14:$M$85)</f>
        <v>0</v>
      </c>
      <c r="E13" s="116">
        <f>SUMIF('Finančni načrt 2. FAZA'!$B$14:$B$85, "Partner 1",'Finančni načrt 2. FAZA'!$M$14:$M$85)</f>
        <v>0</v>
      </c>
      <c r="F13" s="118">
        <f>SUMIF('Finančni načrt 1. FAZA'!$B$14:$B$85, "Partner 2",'Finančni načrt 1. FAZA'!$M$14:$M$85)</f>
        <v>0</v>
      </c>
      <c r="G13" s="119">
        <f>SUMIF('Finančni načrt 2. FAZA'!$B$14:$B$85, "Partner 2",'Finančni načrt 2. FAZA'!$M$14:$M$85)</f>
        <v>0</v>
      </c>
      <c r="H13" s="118">
        <f>SUMIF('Finančni načrt 1. FAZA'!$B$14:$B$85, "Partner 3",'Finančni načrt 1. FAZA'!$M$14:$M$85)</f>
        <v>0</v>
      </c>
      <c r="I13" s="119">
        <f>SUMIF('Finančni načrt 2. FAZA'!$B$14:$B$85, "Partner 3",'Finančni načrt 2. FAZA'!$M$14:$M$85)</f>
        <v>0</v>
      </c>
      <c r="J13" s="118">
        <f>SUMIF('Finančni načrt 1. FAZA'!$B$14:$B$85, "Partner 4",'Finančni načrt 1. FAZA'!$M$14:$M$85)</f>
        <v>0</v>
      </c>
      <c r="K13" s="119">
        <f>SUMIF('Finančni načrt 2. FAZA'!$B$14:$B$85, "Partner 4",'Finančni načrt 2. FAZA'!$M$14:$M$85)</f>
        <v>0</v>
      </c>
      <c r="L13" s="118">
        <f>SUMIF('Finančni načrt 1. FAZA'!$B$14:$B$85, "Partner 5",'Finančni načrt 1. FAZA'!$M$14:$M$85)</f>
        <v>0</v>
      </c>
      <c r="M13" s="119">
        <f>SUMIF('Finančni načrt 2. FAZA'!$B$14:$B$85, "Partner 5",'Finančni načrt 2. FAZA'!$M$14:$M$85)</f>
        <v>0</v>
      </c>
      <c r="N13" s="118">
        <f>SUMIF('Finančni načrt 1. FAZA'!$B$14:$B$85, "Partner 6",'Finančni načrt 1. FAZA'!$M$14:$M$85)</f>
        <v>0</v>
      </c>
      <c r="O13" s="119">
        <f>SUMIF('Finančni načrt 2. FAZA'!$B$14:$B$85, "Partner 6",'Finančni načrt 2. FAZA'!$M$14:$M$85)</f>
        <v>0</v>
      </c>
      <c r="P13" s="118">
        <f>SUMIF('Finančni načrt 1. FAZA'!$B$14:$B$85, "Partner 7",'Finančni načrt 1. FAZA'!$M$14:$M$85)</f>
        <v>0</v>
      </c>
      <c r="Q13" s="119">
        <f>SUMIF('Finančni načrt 2. FAZA'!$B$14:$B$85, "Partner 7",'Finančni načrt 2. FAZA'!$M$14:$M$85)</f>
        <v>0</v>
      </c>
      <c r="R13" s="118">
        <f>SUMIF('Finančni načrt 1. FAZA'!$B$14:$B$85, "Partner 8",'Finančni načrt 1. FAZA'!$M$14:$M$85)</f>
        <v>0</v>
      </c>
      <c r="S13" s="120">
        <f>SUMIF('Finančni načrt 2. FAZA'!$B$14:$B$85, "Partner 8",'Finančni načrt 2. FAZA'!$M$14:$M$85)</f>
        <v>0</v>
      </c>
      <c r="T13" s="121">
        <f>+B13+D13+F13+H13+J13+L13+N13+P13+R13</f>
        <v>0</v>
      </c>
      <c r="U13" s="122">
        <f t="shared" ref="U13:U19" si="0">+C13+E13+G13+I13+K13+M13+O13+Q13+S13</f>
        <v>0</v>
      </c>
      <c r="V13" s="86">
        <f t="shared" ref="V13:V19" si="1">+T13+U13</f>
        <v>0</v>
      </c>
    </row>
    <row r="14" spans="1:22" ht="15">
      <c r="A14" s="123" t="s">
        <v>74</v>
      </c>
      <c r="B14" s="115">
        <f>SUMIF('Finančni načrt 1. FAZA'!$B$14:$B$85, "Vodilni partner",'Finančni načrt 1. FAZA'!$N$14:$N$85)</f>
        <v>0</v>
      </c>
      <c r="C14" s="116">
        <f>SUMIF('Finančni načrt 2. FAZA'!$B$14:$B$85, "Vodilni partner",'Finančni načrt 2. FAZA'!$N$14:$N$85)</f>
        <v>0</v>
      </c>
      <c r="D14" s="117">
        <f>SUMIF('Finančni načrt 1. FAZA'!$B$14:$B$85, "Partner 1",'Finančni načrt 1. FAZA'!$N$14:$N$85)</f>
        <v>0</v>
      </c>
      <c r="E14" s="116">
        <f>SUMIF('Finančni načrt 2. FAZA'!$B$14:$B$85, "Partner 1",'Finančni načrt 2. FAZA'!$N$14:$N$85)</f>
        <v>0</v>
      </c>
      <c r="F14" s="118">
        <f>SUMIF('Finančni načrt 1. FAZA'!$B$14:$B$85, "Partner 2",'Finančni načrt 1. FAZA'!$N$14:$N$85)</f>
        <v>0</v>
      </c>
      <c r="G14" s="119">
        <f>SUMIF('Finančni načrt 2. FAZA'!$B$14:$B$85, "Partner 2",'Finančni načrt 2. FAZA'!$N$14:$N$85)</f>
        <v>0</v>
      </c>
      <c r="H14" s="118">
        <f>SUMIF('Finančni načrt 1. FAZA'!$B$14:$B$85, "Partner 3",'Finančni načrt 1. FAZA'!$N$14:$N$85)</f>
        <v>0</v>
      </c>
      <c r="I14" s="119">
        <f>SUMIF('Finančni načrt 2. FAZA'!$B$14:$B$85, "Partner 3",'Finančni načrt 2. FAZA'!$N$14:$N$85)</f>
        <v>0</v>
      </c>
      <c r="J14" s="118">
        <f>SUMIF('Finančni načrt 1. FAZA'!$B$14:$B$85, "Partner 4",'Finančni načrt 1. FAZA'!$N$14:$N$85)</f>
        <v>0</v>
      </c>
      <c r="K14" s="119">
        <f>SUMIF('Finančni načrt 2. FAZA'!$B$14:$B$85, "Partner 4",'Finančni načrt 2. FAZA'!$N$14:$N$85)</f>
        <v>0</v>
      </c>
      <c r="L14" s="118">
        <f>SUMIF('Finančni načrt 1. FAZA'!$B$14:$B$85, "Partner 5",'Finančni načrt 1. FAZA'!$N$14:$N$85)</f>
        <v>0</v>
      </c>
      <c r="M14" s="119">
        <f>SUMIF('Finančni načrt 2. FAZA'!$B$14:$B$85, "Partner 5",'Finančni načrt 2. FAZA'!$N$14:$N$85)</f>
        <v>0</v>
      </c>
      <c r="N14" s="118">
        <f>SUMIF('Finančni načrt 1. FAZA'!$B$14:$B$85, "Partner 6",'Finančni načrt 1. FAZA'!$N$14:$N$85)</f>
        <v>0</v>
      </c>
      <c r="O14" s="119">
        <f>SUMIF('Finančni načrt 2. FAZA'!$B$14:$B$85, "Partner 6",'Finančni načrt 2. FAZA'!$N$14:$N$85)</f>
        <v>0</v>
      </c>
      <c r="P14" s="118">
        <f>SUMIF('Finančni načrt 1. FAZA'!$B$14:$B$85, "Partner 7",'Finančni načrt 1. FAZA'!$N$14:$N$85)</f>
        <v>0</v>
      </c>
      <c r="Q14" s="119">
        <f>SUMIF('Finančni načrt 2. FAZA'!$B$14:$B$85, "Partner 7",'Finančni načrt 2. FAZA'!$N$14:$N$85)</f>
        <v>0</v>
      </c>
      <c r="R14" s="118">
        <f>SUMIF('Finančni načrt 1. FAZA'!$B$14:$B$85, "Partner 8",'Finančni načrt 1. FAZA'!$N$14:$N$85)</f>
        <v>0</v>
      </c>
      <c r="S14" s="120">
        <f>SUMIF('Finančni načrt 2. FAZA'!$B$14:$B$85, "Partner 8",'Finančni načrt 2. FAZA'!$N$14:$N$85)</f>
        <v>0</v>
      </c>
      <c r="T14" s="121">
        <f t="shared" ref="T14:T19" si="2">+B14+D14+F14+H14+J14+L14+N14+P14+R14</f>
        <v>0</v>
      </c>
      <c r="U14" s="122">
        <f t="shared" si="0"/>
        <v>0</v>
      </c>
      <c r="V14" s="86">
        <f t="shared" si="1"/>
        <v>0</v>
      </c>
    </row>
    <row r="15" spans="1:22" ht="15.75" thickBot="1">
      <c r="A15" s="124" t="s">
        <v>58</v>
      </c>
      <c r="B15" s="115">
        <f>SUMIF('Finančni načrt 1. FAZA'!$B$14:$B$85, "Vodilni partner",'Finančni načrt 1. FAZA'!$K$14:$K$85)</f>
        <v>0</v>
      </c>
      <c r="C15" s="116">
        <f>SUMIF('Finančni načrt 2. FAZA'!$B$14:$B$85, "Vodilni partner",'Finančni načrt 2. FAZA'!$K$14:$K$85)</f>
        <v>0</v>
      </c>
      <c r="D15" s="117">
        <f>SUMIF('Finančni načrt 1. FAZA'!$B$14:$B$85, "Partner 1",'Finančni načrt 1. FAZA'!$K$14:$K$85)</f>
        <v>0</v>
      </c>
      <c r="E15" s="116">
        <f>SUMIF('Finančni načrt 2. FAZA'!$B$14:$B$85, "Partner 1",'Finančni načrt 2. FAZA'!$K$14:$K$85)</f>
        <v>0</v>
      </c>
      <c r="F15" s="118">
        <f>SUMIF('Finančni načrt 1. FAZA'!$B$14:$B$85, "Partner 2",'Finančni načrt 1. FAZA'!$K$14:$K$85)</f>
        <v>0</v>
      </c>
      <c r="G15" s="119">
        <f>SUMIF('Finančni načrt 2. FAZA'!$B$14:$B$85, "Partner 2",'Finančni načrt 2. FAZA'!$K$14:$K$85)</f>
        <v>0</v>
      </c>
      <c r="H15" s="118">
        <f>SUMIF('Finančni načrt 1. FAZA'!$B$14:$B$85, "Partner 3",'Finančni načrt 1. FAZA'!$K$14:$K$85)</f>
        <v>0</v>
      </c>
      <c r="I15" s="119">
        <f>SUMIF('Finančni načrt 2. FAZA'!$B$14:$B$85, "Partner 3",'Finančni načrt 2. FAZA'!$K$14:$K$85)</f>
        <v>0</v>
      </c>
      <c r="J15" s="118">
        <f>SUMIF('Finančni načrt 1. FAZA'!$B$14:$B$85, "Partner 4",'Finančni načrt 1. FAZA'!$K$14:$K$85)</f>
        <v>0</v>
      </c>
      <c r="K15" s="119">
        <f>SUMIF('Finančni načrt 2. FAZA'!$B$14:$B$85, "Partner 4",'Finančni načrt 2. FAZA'!$K$14:$K$85)</f>
        <v>0</v>
      </c>
      <c r="L15" s="118">
        <f>SUMIF('Finančni načrt 1. FAZA'!$B$14:$B$85, "Partner 5",'Finančni načrt 1. FAZA'!$K$14:$K$85)</f>
        <v>0</v>
      </c>
      <c r="M15" s="119">
        <f>SUMIF('Finančni načrt 2. FAZA'!$B$14:$B$85, "Partner 5",'Finančni načrt 2. FAZA'!$K$14:$K$85)</f>
        <v>0</v>
      </c>
      <c r="N15" s="118">
        <f>SUMIF('Finančni načrt 1. FAZA'!$B$14:$B$85, "Partner 6",'Finančni načrt 1. FAZA'!$K$14:$K$85)</f>
        <v>0</v>
      </c>
      <c r="O15" s="119">
        <f>SUMIF('Finančni načrt 2. FAZA'!$B$14:$B$85, "Partner 6",'Finančni načrt 2. FAZA'!$K$14:$K$85)</f>
        <v>0</v>
      </c>
      <c r="P15" s="118">
        <f>SUMIF('Finančni načrt 1. FAZA'!$B$14:$B$85, "Partner 7",'Finančni načrt 1. FAZA'!$K$14:$K$85)</f>
        <v>0</v>
      </c>
      <c r="Q15" s="119">
        <f>SUMIF('Finančni načrt 2. FAZA'!$B$14:$B$85, "Partner 7",'Finančni načrt 2. FAZA'!$K$14:$K$85)</f>
        <v>0</v>
      </c>
      <c r="R15" s="118">
        <f>SUMIF('Finančni načrt 1. FAZA'!$B$14:$B$85, "Partner 8",'Finančni načrt 1. FAZA'!$K$14:$K$85)</f>
        <v>0</v>
      </c>
      <c r="S15" s="120">
        <f>SUMIF('Finančni načrt 2. FAZA'!$B$14:$B$85, "Partner 8",'Finančni načrt 2. FAZA'!$K$14:$K$85)</f>
        <v>0</v>
      </c>
      <c r="T15" s="121">
        <f t="shared" si="2"/>
        <v>0</v>
      </c>
      <c r="U15" s="122">
        <f t="shared" si="0"/>
        <v>0</v>
      </c>
      <c r="V15" s="86">
        <f t="shared" si="1"/>
        <v>0</v>
      </c>
    </row>
    <row r="16" spans="1:22" ht="15">
      <c r="A16" s="125" t="s">
        <v>52</v>
      </c>
      <c r="B16" s="115">
        <f>'Finančni načrt po partnerjih'!B20</f>
        <v>0</v>
      </c>
      <c r="C16" s="116">
        <f>'Finančni načrt po partnerjih'!C20</f>
        <v>0</v>
      </c>
      <c r="D16" s="117">
        <f>'Finančni načrt po partnerjih'!D20</f>
        <v>0</v>
      </c>
      <c r="E16" s="116">
        <f>'Finančni načrt po partnerjih'!E20</f>
        <v>0</v>
      </c>
      <c r="F16" s="118">
        <f>'Finančni načrt po partnerjih'!F20</f>
        <v>0</v>
      </c>
      <c r="G16" s="119">
        <f>'Finančni načrt po partnerjih'!G20</f>
        <v>0</v>
      </c>
      <c r="H16" s="118">
        <f>'Finančni načrt po partnerjih'!H20</f>
        <v>0</v>
      </c>
      <c r="I16" s="119">
        <f>'Finančni načrt po partnerjih'!I20</f>
        <v>0</v>
      </c>
      <c r="J16" s="118">
        <f>'Finančni načrt po partnerjih'!J20</f>
        <v>0</v>
      </c>
      <c r="K16" s="119">
        <f>'Finančni načrt po partnerjih'!K20</f>
        <v>0</v>
      </c>
      <c r="L16" s="118">
        <f>'Finančni načrt po partnerjih'!L20</f>
        <v>0</v>
      </c>
      <c r="M16" s="119">
        <f>'Finančni načrt po partnerjih'!M20</f>
        <v>0</v>
      </c>
      <c r="N16" s="118">
        <f>'Finančni načrt po partnerjih'!N20</f>
        <v>0</v>
      </c>
      <c r="O16" s="119">
        <f>'Finančni načrt po partnerjih'!O20</f>
        <v>0</v>
      </c>
      <c r="P16" s="118">
        <f>'Finančni načrt po partnerjih'!P20</f>
        <v>0</v>
      </c>
      <c r="Q16" s="119">
        <f>'Finančni načrt po partnerjih'!Q20</f>
        <v>0</v>
      </c>
      <c r="R16" s="118">
        <f>'Finančni načrt po partnerjih'!R20</f>
        <v>0</v>
      </c>
      <c r="S16" s="120">
        <f>'Finančni načrt po partnerjih'!S20</f>
        <v>0</v>
      </c>
      <c r="T16" s="121">
        <f t="shared" si="2"/>
        <v>0</v>
      </c>
      <c r="U16" s="122">
        <f t="shared" si="0"/>
        <v>0</v>
      </c>
      <c r="V16" s="86">
        <f t="shared" si="1"/>
        <v>0</v>
      </c>
    </row>
    <row r="17" spans="1:22" ht="15">
      <c r="A17" s="124" t="s">
        <v>53</v>
      </c>
      <c r="B17" s="115">
        <f>'Finančni načrt po partnerjih'!B24</f>
        <v>0</v>
      </c>
      <c r="C17" s="116">
        <f>'Finančni načrt po partnerjih'!C24</f>
        <v>0</v>
      </c>
      <c r="D17" s="117">
        <f>'Finančni načrt po partnerjih'!D24</f>
        <v>0</v>
      </c>
      <c r="E17" s="116">
        <f>'Finančni načrt po partnerjih'!E24</f>
        <v>0</v>
      </c>
      <c r="F17" s="118">
        <f>'Finančni načrt po partnerjih'!F24</f>
        <v>0</v>
      </c>
      <c r="G17" s="119">
        <f>'Finančni načrt po partnerjih'!G24</f>
        <v>0</v>
      </c>
      <c r="H17" s="118">
        <f>'Finančni načrt po partnerjih'!H24</f>
        <v>0</v>
      </c>
      <c r="I17" s="119">
        <f>'Finančni načrt po partnerjih'!I24</f>
        <v>0</v>
      </c>
      <c r="J17" s="118">
        <f>'Finančni načrt po partnerjih'!J24</f>
        <v>0</v>
      </c>
      <c r="K17" s="119">
        <f>'Finančni načrt po partnerjih'!K24</f>
        <v>0</v>
      </c>
      <c r="L17" s="118">
        <f>'Finančni načrt po partnerjih'!L24</f>
        <v>0</v>
      </c>
      <c r="M17" s="119">
        <f>'Finančni načrt po partnerjih'!M24</f>
        <v>0</v>
      </c>
      <c r="N17" s="118">
        <f>'Finančni načrt po partnerjih'!N24</f>
        <v>0</v>
      </c>
      <c r="O17" s="119">
        <f>'Finančni načrt po partnerjih'!O24</f>
        <v>0</v>
      </c>
      <c r="P17" s="118">
        <f>'Finančni načrt po partnerjih'!P24</f>
        <v>0</v>
      </c>
      <c r="Q17" s="119">
        <f>'Finančni načrt po partnerjih'!Q24</f>
        <v>0</v>
      </c>
      <c r="R17" s="118">
        <f>'Finančni načrt po partnerjih'!R24</f>
        <v>0</v>
      </c>
      <c r="S17" s="120">
        <f>'Finančni načrt po partnerjih'!S24</f>
        <v>0</v>
      </c>
      <c r="T17" s="121">
        <f t="shared" si="2"/>
        <v>0</v>
      </c>
      <c r="U17" s="122">
        <f t="shared" si="0"/>
        <v>0</v>
      </c>
      <c r="V17" s="86">
        <f t="shared" si="1"/>
        <v>0</v>
      </c>
    </row>
    <row r="18" spans="1:22" ht="15.75" thickBot="1">
      <c r="A18" s="126" t="s">
        <v>54</v>
      </c>
      <c r="B18" s="127">
        <f>'Finančni načrt po partnerjih'!B26</f>
        <v>0</v>
      </c>
      <c r="C18" s="128">
        <f>'Finančni načrt po partnerjih'!C26</f>
        <v>0</v>
      </c>
      <c r="D18" s="129">
        <f>'Finančni načrt po partnerjih'!D26</f>
        <v>0</v>
      </c>
      <c r="E18" s="128">
        <f>'Finančni načrt po partnerjih'!E26</f>
        <v>0</v>
      </c>
      <c r="F18" s="130">
        <f>'Finančni načrt po partnerjih'!F26</f>
        <v>0</v>
      </c>
      <c r="G18" s="131">
        <f>'Finančni načrt po partnerjih'!G26</f>
        <v>0</v>
      </c>
      <c r="H18" s="130">
        <f>'Finančni načrt po partnerjih'!H26</f>
        <v>0</v>
      </c>
      <c r="I18" s="131">
        <f>'Finančni načrt po partnerjih'!I26</f>
        <v>0</v>
      </c>
      <c r="J18" s="130">
        <f>'Finančni načrt po partnerjih'!J26</f>
        <v>0</v>
      </c>
      <c r="K18" s="131">
        <f>'Finančni načrt po partnerjih'!K26</f>
        <v>0</v>
      </c>
      <c r="L18" s="130">
        <f>'Finančni načrt po partnerjih'!L26</f>
        <v>0</v>
      </c>
      <c r="M18" s="131">
        <f>'Finančni načrt po partnerjih'!M26</f>
        <v>0</v>
      </c>
      <c r="N18" s="130">
        <f>'Finančni načrt po partnerjih'!N26</f>
        <v>0</v>
      </c>
      <c r="O18" s="131">
        <f>'Finančni načrt po partnerjih'!O26</f>
        <v>0</v>
      </c>
      <c r="P18" s="130">
        <f>'Finančni načrt po partnerjih'!P26</f>
        <v>0</v>
      </c>
      <c r="Q18" s="131">
        <f>'Finančni načrt po partnerjih'!Q26</f>
        <v>0</v>
      </c>
      <c r="R18" s="130">
        <f>'Finančni načrt po partnerjih'!R26</f>
        <v>0</v>
      </c>
      <c r="S18" s="132">
        <f>'Finančni načrt po partnerjih'!S26</f>
        <v>0</v>
      </c>
      <c r="T18" s="133">
        <f t="shared" si="2"/>
        <v>0</v>
      </c>
      <c r="U18" s="134">
        <f t="shared" si="0"/>
        <v>0</v>
      </c>
      <c r="V18" s="135">
        <f t="shared" si="1"/>
        <v>0</v>
      </c>
    </row>
    <row r="19" spans="1:22" ht="15.75" thickBot="1">
      <c r="A19" s="136" t="s">
        <v>64</v>
      </c>
      <c r="B19" s="137">
        <f>'Finančni načrt po partnerjih'!B18</f>
        <v>0</v>
      </c>
      <c r="C19" s="138">
        <f>'Finančni načrt po partnerjih'!C18</f>
        <v>0</v>
      </c>
      <c r="D19" s="138">
        <f>'Finančni načrt po partnerjih'!D18</f>
        <v>0</v>
      </c>
      <c r="E19" s="138">
        <f>'Finančni načrt po partnerjih'!E18</f>
        <v>0</v>
      </c>
      <c r="F19" s="139">
        <f>'Finančni načrt po partnerjih'!F18</f>
        <v>0</v>
      </c>
      <c r="G19" s="139">
        <f>'Finančni načrt po partnerjih'!G18</f>
        <v>0</v>
      </c>
      <c r="H19" s="139">
        <f>'Finančni načrt po partnerjih'!H18</f>
        <v>0</v>
      </c>
      <c r="I19" s="139">
        <f>'Finančni načrt po partnerjih'!I18</f>
        <v>0</v>
      </c>
      <c r="J19" s="139">
        <f>'Finančni načrt po partnerjih'!J18</f>
        <v>0</v>
      </c>
      <c r="K19" s="139">
        <f>'Finančni načrt po partnerjih'!K18</f>
        <v>0</v>
      </c>
      <c r="L19" s="139">
        <f>'Finančni načrt po partnerjih'!L18</f>
        <v>0</v>
      </c>
      <c r="M19" s="139">
        <f>'Finančni načrt po partnerjih'!M18</f>
        <v>0</v>
      </c>
      <c r="N19" s="139">
        <f>'Finančni načrt po partnerjih'!N18</f>
        <v>0</v>
      </c>
      <c r="O19" s="139">
        <f>'Finančni načrt po partnerjih'!O18</f>
        <v>0</v>
      </c>
      <c r="P19" s="139">
        <f>'Finančni načrt po partnerjih'!P18</f>
        <v>0</v>
      </c>
      <c r="Q19" s="139">
        <f>'Finančni načrt po partnerjih'!Q18</f>
        <v>0</v>
      </c>
      <c r="R19" s="139">
        <f>'Finančni načrt po partnerjih'!R18</f>
        <v>0</v>
      </c>
      <c r="S19" s="140">
        <f>'Finančni načrt po partnerjih'!S18</f>
        <v>0</v>
      </c>
      <c r="T19" s="141">
        <f t="shared" si="2"/>
        <v>0</v>
      </c>
      <c r="U19" s="142">
        <f t="shared" si="0"/>
        <v>0</v>
      </c>
      <c r="V19" s="143">
        <f t="shared" si="1"/>
        <v>0</v>
      </c>
    </row>
    <row r="20" spans="1:22" ht="15">
      <c r="A20" s="144"/>
      <c r="B20" s="145"/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  <c r="V20" s="144"/>
    </row>
    <row r="21" spans="1:22" ht="15.75" thickBot="1">
      <c r="A21" s="146" t="s">
        <v>80</v>
      </c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5"/>
      <c r="U21" s="145"/>
      <c r="V21" s="144"/>
    </row>
    <row r="22" spans="1:22" ht="15">
      <c r="A22" s="147" t="s">
        <v>55</v>
      </c>
      <c r="B22" s="148" t="e">
        <f>+V16*100/V15</f>
        <v>#DIV/0!</v>
      </c>
      <c r="C22" s="144"/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44"/>
      <c r="R22" s="144"/>
      <c r="S22" s="144"/>
      <c r="T22" s="145"/>
      <c r="U22" s="145"/>
      <c r="V22" s="144"/>
    </row>
    <row r="23" spans="1:22" ht="15">
      <c r="A23" s="149" t="s">
        <v>56</v>
      </c>
      <c r="B23" s="150" t="e">
        <f>+V17*100/V15</f>
        <v>#DIV/0!</v>
      </c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5"/>
      <c r="U23" s="145"/>
      <c r="V23" s="144"/>
    </row>
    <row r="24" spans="1:22" ht="15.75" thickBot="1">
      <c r="A24" s="151" t="s">
        <v>57</v>
      </c>
      <c r="B24" s="152" t="e">
        <f>+V18*100/V15</f>
        <v>#DIV/0!</v>
      </c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53"/>
      <c r="U24" s="154"/>
      <c r="V24" s="144"/>
    </row>
    <row r="25" spans="1:22" ht="15">
      <c r="A25" s="155"/>
      <c r="B25" s="155"/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  <c r="S25" s="144"/>
      <c r="T25" s="153"/>
      <c r="U25" s="154"/>
      <c r="V25" s="144"/>
    </row>
    <row r="26" spans="1:22" ht="15.75" thickBot="1">
      <c r="A26" s="156" t="s">
        <v>82</v>
      </c>
      <c r="B26" s="157"/>
      <c r="C26" s="144"/>
      <c r="D26" s="144"/>
      <c r="E26" s="144"/>
      <c r="F26" s="158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44"/>
      <c r="S26" s="144"/>
      <c r="T26" s="145"/>
      <c r="U26" s="145"/>
      <c r="V26" s="144"/>
    </row>
    <row r="27" spans="1:22" ht="15.75" thickBot="1">
      <c r="A27" s="159" t="s">
        <v>81</v>
      </c>
      <c r="B27" s="160" t="e">
        <f>V19/V15*100</f>
        <v>#DIV/0!</v>
      </c>
      <c r="C27" s="145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  <c r="T27" s="154"/>
      <c r="U27" s="154"/>
      <c r="V27" s="144"/>
    </row>
  </sheetData>
  <sheetProtection algorithmName="SHA-512" hashValue="1fsIol74tVSymKGH7U3dXL8uWNz+LsOvmzmx/dHC84NWDTe0mtpOvMVEIGKiWvhrVz6dNOowKCvkGcbYT5hDMw==" saltValue="4YYs34PyBJF+Z9lnA+xVjQ==" spinCount="100000" sheet="1" objects="1" scenarios="1"/>
  <mergeCells count="12">
    <mergeCell ref="N10:O10"/>
    <mergeCell ref="T10:U10"/>
    <mergeCell ref="P10:Q10"/>
    <mergeCell ref="R10:S10"/>
    <mergeCell ref="A9:V9"/>
    <mergeCell ref="A10:A11"/>
    <mergeCell ref="B10:C10"/>
    <mergeCell ref="D10:E10"/>
    <mergeCell ref="F10:G10"/>
    <mergeCell ref="H10:I10"/>
    <mergeCell ref="J10:K10"/>
    <mergeCell ref="L10:M10"/>
  </mergeCells>
  <conditionalFormatting sqref="B22:B24">
    <cfRule type="cellIs" dxfId="1" priority="2" stopIfTrue="1" operator="greaterThan">
      <formula>10</formula>
    </cfRule>
  </conditionalFormatting>
  <conditionalFormatting sqref="B27">
    <cfRule type="cellIs" dxfId="0" priority="1" stopIfTrue="1" operator="greaterThan">
      <formula>50</formula>
    </cfRule>
  </conditionalFormatting>
  <printOptions headings="1"/>
  <pageMargins left="0.70866141732283472" right="0.70866141732283472" top="0.74803149606299213" bottom="0.74803149606299213" header="0.31496062992125984" footer="0.31496062992125984"/>
  <pageSetup paperSize="9" scale="50" orientation="landscape" r:id="rId1"/>
  <ignoredErrors>
    <ignoredError sqref="B23:B24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5</vt:i4>
      </vt:variant>
      <vt:variant>
        <vt:lpstr>Imenovani obsegi</vt:lpstr>
      </vt:variant>
      <vt:variant>
        <vt:i4>3</vt:i4>
      </vt:variant>
    </vt:vector>
  </HeadingPairs>
  <TitlesOfParts>
    <vt:vector size="8" baseType="lpstr">
      <vt:lpstr>Finančni načrt 1. FAZA</vt:lpstr>
      <vt:lpstr>Finančni načrt 2. FAZA</vt:lpstr>
      <vt:lpstr>Finančni načrt po partnerjih</vt:lpstr>
      <vt:lpstr>Finančni načrt po fazah</vt:lpstr>
      <vt:lpstr>Finančna konstrukcija operacije</vt:lpstr>
      <vt:lpstr>Nosilec_stroška</vt:lpstr>
      <vt:lpstr>Nosilecoperacije</vt:lpstr>
      <vt:lpstr>Vodilni_partner</vt:lpstr>
    </vt:vector>
  </TitlesOfParts>
  <Company>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RRC Koper</dc:creator>
  <cp:lastModifiedBy>Tina Matekovič</cp:lastModifiedBy>
  <cp:lastPrinted>2017-06-06T12:00:15Z</cp:lastPrinted>
  <dcterms:created xsi:type="dcterms:W3CDTF">2011-03-22T09:29:16Z</dcterms:created>
  <dcterms:modified xsi:type="dcterms:W3CDTF">2017-06-06T12:19:13Z</dcterms:modified>
</cp:coreProperties>
</file>