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ARPENA\Skupni\LAS ISTRE 2014-2020\3 JAVNI RAZPISI 2017 - 3 SKLADI\ESPR_ribiški\"/>
    </mc:Choice>
  </mc:AlternateContent>
  <workbookProtection workbookAlgorithmName="SHA-512" workbookHashValue="dvZG9I8eWYDS7HanNEAwE8psMYe7L0xmCeY3sUwEcgPfeJcuArvG0Zexu/RuakR88dxJckcYY9zjsBydajkViA==" workbookSaltValue="027balJduDm7KwkxeLKVBA==" workbookSpinCount="100000" lockStructure="1"/>
  <bookViews>
    <workbookView xWindow="0" yWindow="0" windowWidth="22275" windowHeight="8955" tabRatio="801"/>
  </bookViews>
  <sheets>
    <sheet name="Finančni načrt 1. FAZA" sheetId="1" r:id="rId1"/>
    <sheet name="Finančni načrt 2. FAZA" sheetId="3" r:id="rId2"/>
    <sheet name="Finančni načrt po partnerjih" sheetId="7" r:id="rId3"/>
    <sheet name="Finančni načrt po fazah" sheetId="4" r:id="rId4"/>
    <sheet name="Finančna konstrukcija operacije" sheetId="8" r:id="rId5"/>
  </sheets>
  <definedNames>
    <definedName name="Nosilec_stroška">'Finančni načrt 1. FAZA'!$B$59:$B$67</definedName>
    <definedName name="Nosilecoperacije">'Finančni načrt 1. FAZA'!$B$59</definedName>
    <definedName name="SS" localSheetId="0">'Finančni načrt 1. FAZA'!#REF!</definedName>
    <definedName name="Vodilni_partner">'Finančni načrt 1. FAZA'!$B$59:$B$67</definedName>
  </definedNames>
  <calcPr calcId="152511"/>
</workbook>
</file>

<file path=xl/calcChain.xml><?xml version="1.0" encoding="utf-8"?>
<calcChain xmlns="http://schemas.openxmlformats.org/spreadsheetml/2006/main">
  <c r="I19" i="1" l="1"/>
  <c r="J19" i="1" s="1"/>
  <c r="I21" i="1"/>
  <c r="J21" i="1" s="1"/>
  <c r="I23" i="1"/>
  <c r="J23" i="1" s="1"/>
  <c r="I25" i="1"/>
  <c r="J25" i="1" s="1"/>
  <c r="I27" i="1"/>
  <c r="J27" i="1" s="1"/>
  <c r="I29" i="1"/>
  <c r="I31" i="1"/>
  <c r="J31" i="1" s="1"/>
  <c r="I33" i="1"/>
  <c r="I35" i="1"/>
  <c r="J35" i="1" s="1"/>
  <c r="I37" i="1"/>
  <c r="I39" i="1"/>
  <c r="J39" i="1" s="1"/>
  <c r="I41" i="1"/>
  <c r="I43" i="1"/>
  <c r="J43" i="1" s="1"/>
  <c r="I45" i="1"/>
  <c r="I47" i="1"/>
  <c r="J47" i="1" s="1"/>
  <c r="I49" i="1"/>
  <c r="I51" i="1"/>
  <c r="J51" i="1" s="1"/>
  <c r="G15" i="1"/>
  <c r="I15" i="1" s="1"/>
  <c r="J15" i="1" s="1"/>
  <c r="G16" i="1"/>
  <c r="I16" i="1" s="1"/>
  <c r="J16" i="1" s="1"/>
  <c r="G17" i="1"/>
  <c r="G18" i="1"/>
  <c r="G19" i="1"/>
  <c r="G20" i="1"/>
  <c r="I20" i="1" s="1"/>
  <c r="J20" i="1" s="1"/>
  <c r="G21" i="1"/>
  <c r="G22" i="1"/>
  <c r="I22" i="1" s="1"/>
  <c r="J22" i="1" s="1"/>
  <c r="G23" i="1"/>
  <c r="G24" i="1"/>
  <c r="I24" i="1" s="1"/>
  <c r="J24" i="1" s="1"/>
  <c r="G25" i="1"/>
  <c r="G26" i="1"/>
  <c r="G27" i="1"/>
  <c r="G28" i="1"/>
  <c r="G29" i="1"/>
  <c r="J29" i="1" s="1"/>
  <c r="G30" i="1"/>
  <c r="G31" i="1"/>
  <c r="G32" i="1"/>
  <c r="G33" i="1"/>
  <c r="J33" i="1" s="1"/>
  <c r="G34" i="1"/>
  <c r="G35" i="1"/>
  <c r="G36" i="1"/>
  <c r="G37" i="1"/>
  <c r="J37" i="1" s="1"/>
  <c r="G38" i="1"/>
  <c r="G39" i="1"/>
  <c r="G40" i="1"/>
  <c r="G41" i="1"/>
  <c r="J41" i="1" s="1"/>
  <c r="G42" i="1"/>
  <c r="G43" i="1"/>
  <c r="G44" i="1"/>
  <c r="G45" i="1"/>
  <c r="J45" i="1" s="1"/>
  <c r="G46" i="1"/>
  <c r="G47" i="1"/>
  <c r="G48" i="1"/>
  <c r="G49" i="1"/>
  <c r="J49" i="1" s="1"/>
  <c r="G50" i="1"/>
  <c r="G51" i="1"/>
  <c r="I50" i="1" l="1"/>
  <c r="I46" i="1"/>
  <c r="I42" i="1"/>
  <c r="I38" i="1"/>
  <c r="I34" i="1"/>
  <c r="I30" i="1"/>
  <c r="I26" i="1"/>
  <c r="I18" i="1"/>
  <c r="J18" i="1" s="1"/>
  <c r="J50" i="1"/>
  <c r="J46" i="1"/>
  <c r="J42" i="1"/>
  <c r="J38" i="1"/>
  <c r="J34" i="1"/>
  <c r="J30" i="1"/>
  <c r="J26" i="1"/>
  <c r="I48" i="1"/>
  <c r="J48" i="1" s="1"/>
  <c r="I44" i="1"/>
  <c r="J44" i="1" s="1"/>
  <c r="I40" i="1"/>
  <c r="J40" i="1" s="1"/>
  <c r="I36" i="1"/>
  <c r="J36" i="1" s="1"/>
  <c r="I32" i="1"/>
  <c r="J32" i="1" s="1"/>
  <c r="I28" i="1"/>
  <c r="J28" i="1" s="1"/>
  <c r="I17" i="1"/>
  <c r="J17" i="1"/>
  <c r="S15" i="8"/>
  <c r="S14" i="8"/>
  <c r="S13" i="8"/>
  <c r="S12" i="8"/>
  <c r="R15" i="8"/>
  <c r="R14" i="8"/>
  <c r="R13" i="8"/>
  <c r="R12" i="8"/>
  <c r="Q15" i="8"/>
  <c r="Q14" i="8"/>
  <c r="Q13" i="8"/>
  <c r="Q12" i="8"/>
  <c r="P15" i="8"/>
  <c r="P14" i="8"/>
  <c r="P13" i="8"/>
  <c r="P12" i="8"/>
  <c r="O15" i="8"/>
  <c r="O14" i="8"/>
  <c r="O13" i="8"/>
  <c r="O12" i="8"/>
  <c r="N15" i="8"/>
  <c r="N14" i="8"/>
  <c r="N13" i="8"/>
  <c r="N12" i="8"/>
  <c r="M15" i="8"/>
  <c r="M14" i="8"/>
  <c r="M13" i="8"/>
  <c r="M12" i="8"/>
  <c r="L15" i="8"/>
  <c r="L14" i="8"/>
  <c r="L13" i="8"/>
  <c r="L12" i="8"/>
  <c r="K15" i="8"/>
  <c r="K14" i="8"/>
  <c r="K13" i="8"/>
  <c r="K12" i="8"/>
  <c r="J15" i="8"/>
  <c r="J14" i="8"/>
  <c r="J13" i="8"/>
  <c r="J12" i="8"/>
  <c r="I15" i="8"/>
  <c r="I14" i="8"/>
  <c r="I13" i="8"/>
  <c r="I12" i="8"/>
  <c r="H15" i="8"/>
  <c r="H14" i="8"/>
  <c r="H13" i="8"/>
  <c r="H12" i="8"/>
  <c r="G15" i="8"/>
  <c r="G14" i="8"/>
  <c r="G13" i="8"/>
  <c r="G12" i="8"/>
  <c r="F12" i="8"/>
  <c r="E15" i="8"/>
  <c r="D15" i="8"/>
  <c r="E14" i="8"/>
  <c r="D14" i="8"/>
  <c r="E13" i="8"/>
  <c r="D13" i="8"/>
  <c r="E12" i="8"/>
  <c r="C15" i="8"/>
  <c r="U15" i="8" s="1"/>
  <c r="C14" i="8"/>
  <c r="C13" i="8"/>
  <c r="C12" i="8"/>
  <c r="U14" i="8" l="1"/>
  <c r="U12" i="8"/>
  <c r="U13" i="8"/>
  <c r="N30" i="7"/>
  <c r="O30" i="7"/>
  <c r="M30" i="7"/>
  <c r="N27" i="7"/>
  <c r="O27" i="7"/>
  <c r="N25" i="7"/>
  <c r="O25" i="7"/>
  <c r="N23" i="7"/>
  <c r="O23" i="7"/>
  <c r="N22" i="7"/>
  <c r="O22" i="7"/>
  <c r="N21" i="7"/>
  <c r="O21" i="7"/>
  <c r="N19" i="7"/>
  <c r="O19" i="7"/>
  <c r="N18" i="7"/>
  <c r="N19" i="8" s="1"/>
  <c r="O18" i="7"/>
  <c r="O19" i="8" s="1"/>
  <c r="N17" i="7"/>
  <c r="O17" i="7"/>
  <c r="N15" i="7"/>
  <c r="O15" i="7"/>
  <c r="L30" i="7"/>
  <c r="L27" i="7"/>
  <c r="M27" i="7"/>
  <c r="L25" i="7"/>
  <c r="M25" i="7"/>
  <c r="L23" i="7"/>
  <c r="M23" i="7"/>
  <c r="L22" i="7"/>
  <c r="M22" i="7"/>
  <c r="L21" i="7"/>
  <c r="M21" i="7"/>
  <c r="L19" i="7"/>
  <c r="M19" i="7"/>
  <c r="L18" i="7"/>
  <c r="L19" i="8" s="1"/>
  <c r="M18" i="7"/>
  <c r="M19" i="8" s="1"/>
  <c r="L17" i="7"/>
  <c r="M17" i="7"/>
  <c r="L15" i="7"/>
  <c r="M15" i="7"/>
  <c r="J25" i="7"/>
  <c r="K25" i="7"/>
  <c r="J27" i="7"/>
  <c r="J26" i="7" s="1"/>
  <c r="J18" i="8" s="1"/>
  <c r="K27" i="7"/>
  <c r="K26" i="7" s="1"/>
  <c r="K18" i="8" s="1"/>
  <c r="J30" i="7"/>
  <c r="K30" i="7"/>
  <c r="J23" i="7"/>
  <c r="K23" i="7"/>
  <c r="K22" i="7"/>
  <c r="J22" i="7"/>
  <c r="K21" i="7"/>
  <c r="J21" i="7"/>
  <c r="K19" i="7"/>
  <c r="J19" i="7"/>
  <c r="K18" i="7"/>
  <c r="K19" i="8" s="1"/>
  <c r="J18" i="7"/>
  <c r="J19" i="8" s="1"/>
  <c r="K17" i="7"/>
  <c r="J17" i="7"/>
  <c r="K15" i="7"/>
  <c r="J15" i="7"/>
  <c r="I27" i="7"/>
  <c r="H27" i="7"/>
  <c r="H21" i="7"/>
  <c r="I30" i="7"/>
  <c r="H30" i="7"/>
  <c r="I25" i="7"/>
  <c r="H25" i="7"/>
  <c r="I23" i="7"/>
  <c r="I22" i="7"/>
  <c r="H23" i="7"/>
  <c r="H22" i="7"/>
  <c r="I21" i="7"/>
  <c r="I19" i="7"/>
  <c r="H19" i="7"/>
  <c r="I18" i="7"/>
  <c r="I19" i="8" s="1"/>
  <c r="H18" i="7"/>
  <c r="H19" i="8" s="1"/>
  <c r="I17" i="7"/>
  <c r="H17" i="7"/>
  <c r="I15" i="7"/>
  <c r="H15" i="7"/>
  <c r="G30" i="7"/>
  <c r="F30" i="7"/>
  <c r="G27" i="7"/>
  <c r="F27" i="7"/>
  <c r="G25" i="7"/>
  <c r="G23" i="7"/>
  <c r="F23" i="7"/>
  <c r="G22" i="7"/>
  <c r="F22" i="7"/>
  <c r="G21" i="7"/>
  <c r="F21" i="7"/>
  <c r="G19" i="7"/>
  <c r="F19" i="7"/>
  <c r="G18" i="7"/>
  <c r="G19" i="8" s="1"/>
  <c r="F18" i="7"/>
  <c r="F19" i="8" s="1"/>
  <c r="G17" i="7"/>
  <c r="F17" i="7"/>
  <c r="G15" i="7"/>
  <c r="F15" i="7"/>
  <c r="O29" i="7" l="1"/>
  <c r="O26" i="7"/>
  <c r="O18" i="8" s="1"/>
  <c r="O24" i="7"/>
  <c r="O17" i="8" s="1"/>
  <c r="N26" i="7"/>
  <c r="N18" i="8" s="1"/>
  <c r="N24" i="7"/>
  <c r="N17" i="8" s="1"/>
  <c r="N14" i="7"/>
  <c r="K49" i="1"/>
  <c r="M49" i="1" s="1"/>
  <c r="N49" i="1" s="1"/>
  <c r="K50" i="1"/>
  <c r="M50" i="1" s="1"/>
  <c r="N50" i="1" s="1"/>
  <c r="K51" i="1"/>
  <c r="M51" i="1" s="1"/>
  <c r="N51" i="1" s="1"/>
  <c r="O14" i="7"/>
  <c r="N29" i="7"/>
  <c r="M29" i="7"/>
  <c r="L29" i="7"/>
  <c r="K29" i="7"/>
  <c r="J29" i="7"/>
  <c r="I29" i="7"/>
  <c r="H29" i="7"/>
  <c r="G29" i="7"/>
  <c r="F29" i="7"/>
  <c r="M26" i="7"/>
  <c r="M18" i="8" s="1"/>
  <c r="L26" i="7"/>
  <c r="L18" i="8" s="1"/>
  <c r="I26" i="7"/>
  <c r="I18" i="8" s="1"/>
  <c r="H26" i="7"/>
  <c r="H18" i="8" s="1"/>
  <c r="G26" i="7"/>
  <c r="G18" i="8" s="1"/>
  <c r="F26" i="7"/>
  <c r="F18" i="8" s="1"/>
  <c r="M24" i="7"/>
  <c r="M17" i="8" s="1"/>
  <c r="L24" i="7"/>
  <c r="L17" i="8" s="1"/>
  <c r="K24" i="7"/>
  <c r="K17" i="8" s="1"/>
  <c r="J24" i="7"/>
  <c r="J17" i="8" s="1"/>
  <c r="I24" i="7"/>
  <c r="I17" i="8" s="1"/>
  <c r="H24" i="7"/>
  <c r="H17" i="8" s="1"/>
  <c r="G24" i="7"/>
  <c r="G17" i="8" s="1"/>
  <c r="L20" i="7"/>
  <c r="L16" i="8" s="1"/>
  <c r="K20" i="7"/>
  <c r="K16" i="8" s="1"/>
  <c r="I20" i="7"/>
  <c r="I16" i="8" s="1"/>
  <c r="K16" i="7"/>
  <c r="M14" i="7"/>
  <c r="L14" i="7"/>
  <c r="K14" i="7"/>
  <c r="J14" i="7"/>
  <c r="I14" i="7"/>
  <c r="H14" i="7"/>
  <c r="G14" i="7"/>
  <c r="F14" i="7"/>
  <c r="G51" i="3"/>
  <c r="I51" i="3" s="1"/>
  <c r="J51" i="3" s="1"/>
  <c r="K51" i="3" s="1"/>
  <c r="M51" i="3" s="1"/>
  <c r="N51" i="3" s="1"/>
  <c r="G50" i="3"/>
  <c r="J50" i="3" s="1"/>
  <c r="K50" i="3" s="1"/>
  <c r="M50" i="3" s="1"/>
  <c r="N50" i="3" s="1"/>
  <c r="I50" i="3"/>
  <c r="G49" i="3"/>
  <c r="I49" i="3" s="1"/>
  <c r="J49" i="3" s="1"/>
  <c r="K49" i="3" s="1"/>
  <c r="M49" i="3" s="1"/>
  <c r="N49" i="3" s="1"/>
  <c r="G48" i="3"/>
  <c r="G47" i="3"/>
  <c r="I47" i="3" s="1"/>
  <c r="J47" i="3" s="1"/>
  <c r="K47" i="3" s="1"/>
  <c r="M47" i="3" s="1"/>
  <c r="N47" i="3" s="1"/>
  <c r="G46" i="3"/>
  <c r="I46" i="3" s="1"/>
  <c r="J46" i="3" s="1"/>
  <c r="K46" i="3" s="1"/>
  <c r="M46" i="3" s="1"/>
  <c r="N46" i="3" s="1"/>
  <c r="G45" i="3"/>
  <c r="G44" i="3"/>
  <c r="G43" i="3"/>
  <c r="I43" i="3" s="1"/>
  <c r="J43" i="3" s="1"/>
  <c r="K43" i="3" s="1"/>
  <c r="M43" i="3" s="1"/>
  <c r="N43" i="3" s="1"/>
  <c r="G42" i="3"/>
  <c r="I42" i="3" s="1"/>
  <c r="J42" i="3" s="1"/>
  <c r="K42" i="3" s="1"/>
  <c r="M42" i="3" s="1"/>
  <c r="N42" i="3" s="1"/>
  <c r="G41" i="3"/>
  <c r="G40" i="3"/>
  <c r="I40" i="3" s="1"/>
  <c r="J40" i="3" s="1"/>
  <c r="K40" i="3" s="1"/>
  <c r="M40" i="3" s="1"/>
  <c r="N40" i="3" s="1"/>
  <c r="G39" i="3"/>
  <c r="I39" i="3" s="1"/>
  <c r="J39" i="3" s="1"/>
  <c r="K39" i="3" s="1"/>
  <c r="M39" i="3" s="1"/>
  <c r="N39" i="3" s="1"/>
  <c r="G38" i="3"/>
  <c r="I38" i="3" s="1"/>
  <c r="J38" i="3" s="1"/>
  <c r="K38" i="3" s="1"/>
  <c r="M38" i="3" s="1"/>
  <c r="N38" i="3" s="1"/>
  <c r="G37" i="3"/>
  <c r="I37" i="3" s="1"/>
  <c r="J37" i="3" s="1"/>
  <c r="K37" i="3" s="1"/>
  <c r="M37" i="3" s="1"/>
  <c r="N37" i="3" s="1"/>
  <c r="K33" i="1"/>
  <c r="M33" i="1" s="1"/>
  <c r="N33" i="1" s="1"/>
  <c r="K35" i="1"/>
  <c r="M35" i="1" s="1"/>
  <c r="N35" i="1" s="1"/>
  <c r="K36" i="1"/>
  <c r="M36" i="1" s="1"/>
  <c r="N36" i="1" s="1"/>
  <c r="K37" i="1"/>
  <c r="M37" i="1" s="1"/>
  <c r="N37" i="1" s="1"/>
  <c r="K38" i="1"/>
  <c r="M38" i="1" s="1"/>
  <c r="N38" i="1" s="1"/>
  <c r="K30" i="1"/>
  <c r="M30" i="1" s="1"/>
  <c r="N30" i="1" s="1"/>
  <c r="K29" i="1"/>
  <c r="K28" i="1"/>
  <c r="M28" i="1" s="1"/>
  <c r="N28" i="1" s="1"/>
  <c r="K25" i="1"/>
  <c r="K39" i="1"/>
  <c r="M39" i="1" s="1"/>
  <c r="N39" i="1" s="1"/>
  <c r="D12" i="8"/>
  <c r="K23" i="1"/>
  <c r="M23" i="1" s="1"/>
  <c r="N23" i="1" s="1"/>
  <c r="K22" i="1"/>
  <c r="K20" i="1"/>
  <c r="K46" i="1"/>
  <c r="M46" i="1" s="1"/>
  <c r="N46" i="1" s="1"/>
  <c r="G55" i="3"/>
  <c r="I55" i="3"/>
  <c r="G54" i="3"/>
  <c r="I54" i="3" s="1"/>
  <c r="J54" i="3" s="1"/>
  <c r="K54" i="3" s="1"/>
  <c r="M54" i="3" s="1"/>
  <c r="N54" i="3" s="1"/>
  <c r="G53" i="3"/>
  <c r="G52" i="3"/>
  <c r="G36" i="3"/>
  <c r="I36" i="3" s="1"/>
  <c r="J36" i="3" s="1"/>
  <c r="K36" i="3" s="1"/>
  <c r="M36" i="3" s="1"/>
  <c r="N36" i="3" s="1"/>
  <c r="G35" i="3"/>
  <c r="I35" i="3" s="1"/>
  <c r="G34" i="3"/>
  <c r="I34" i="3"/>
  <c r="J34" i="3" s="1"/>
  <c r="K34" i="3" s="1"/>
  <c r="M34" i="3" s="1"/>
  <c r="N34" i="3" s="1"/>
  <c r="G33" i="3"/>
  <c r="I33" i="3" s="1"/>
  <c r="J33" i="3" s="1"/>
  <c r="K33" i="3" s="1"/>
  <c r="M33" i="3" s="1"/>
  <c r="N33" i="3" s="1"/>
  <c r="G32" i="3"/>
  <c r="G31" i="3"/>
  <c r="I31" i="3" s="1"/>
  <c r="G30" i="3"/>
  <c r="I30" i="3" s="1"/>
  <c r="J30" i="3" s="1"/>
  <c r="K30" i="3" s="1"/>
  <c r="G29" i="3"/>
  <c r="I29" i="3" s="1"/>
  <c r="J29" i="3" s="1"/>
  <c r="K29" i="3" s="1"/>
  <c r="G28" i="3"/>
  <c r="G27" i="3"/>
  <c r="I27" i="3" s="1"/>
  <c r="J27" i="3" s="1"/>
  <c r="K27" i="3" s="1"/>
  <c r="G26" i="3"/>
  <c r="I26" i="3" s="1"/>
  <c r="J26" i="3" s="1"/>
  <c r="K26" i="3" s="1"/>
  <c r="G25" i="3"/>
  <c r="I25" i="3" s="1"/>
  <c r="J25" i="3" s="1"/>
  <c r="K25" i="3" s="1"/>
  <c r="G24" i="3"/>
  <c r="I24" i="3" s="1"/>
  <c r="G23" i="3"/>
  <c r="I23" i="3" s="1"/>
  <c r="J23" i="3" s="1"/>
  <c r="K23" i="3" s="1"/>
  <c r="M23" i="3" s="1"/>
  <c r="N23" i="3" s="1"/>
  <c r="G22" i="3"/>
  <c r="I22" i="3" s="1"/>
  <c r="J22" i="3" s="1"/>
  <c r="K22" i="3" s="1"/>
  <c r="G21" i="3"/>
  <c r="G20" i="3"/>
  <c r="I20" i="3" s="1"/>
  <c r="J20" i="3" s="1"/>
  <c r="K20" i="3" s="1"/>
  <c r="G19" i="3"/>
  <c r="I19" i="3" s="1"/>
  <c r="J19" i="3" s="1"/>
  <c r="K19" i="3" s="1"/>
  <c r="G18" i="3"/>
  <c r="I18" i="3" s="1"/>
  <c r="J18" i="3" s="1"/>
  <c r="K18" i="3" s="1"/>
  <c r="G17" i="3"/>
  <c r="I17" i="3" s="1"/>
  <c r="J17" i="3" s="1"/>
  <c r="K17" i="3" s="1"/>
  <c r="G16" i="3"/>
  <c r="I16" i="3" s="1"/>
  <c r="J16" i="3" s="1"/>
  <c r="K16" i="3" s="1"/>
  <c r="G15" i="3"/>
  <c r="I15" i="3" s="1"/>
  <c r="G14" i="3"/>
  <c r="K18" i="1"/>
  <c r="M18" i="1" s="1"/>
  <c r="N18" i="1" s="1"/>
  <c r="K47" i="1"/>
  <c r="M47" i="1" s="1"/>
  <c r="N47" i="1" s="1"/>
  <c r="K43" i="1"/>
  <c r="M43" i="1" s="1"/>
  <c r="N43" i="1" s="1"/>
  <c r="K41" i="1"/>
  <c r="M41" i="1" s="1"/>
  <c r="N41" i="1" s="1"/>
  <c r="K17" i="1"/>
  <c r="G14" i="1"/>
  <c r="G52" i="1" s="1"/>
  <c r="K31" i="1"/>
  <c r="M31" i="1" s="1"/>
  <c r="N31" i="1" s="1"/>
  <c r="K27" i="1"/>
  <c r="J55" i="3"/>
  <c r="K55" i="3" s="1"/>
  <c r="M55" i="3" s="1"/>
  <c r="N55" i="3" s="1"/>
  <c r="I52" i="3"/>
  <c r="J52" i="3" s="1"/>
  <c r="K52" i="3" s="1"/>
  <c r="M52" i="3" s="1"/>
  <c r="N52" i="3" s="1"/>
  <c r="I48" i="3"/>
  <c r="J48" i="3" s="1"/>
  <c r="K48" i="3" s="1"/>
  <c r="M48" i="3" s="1"/>
  <c r="N48" i="3" s="1"/>
  <c r="I44" i="3"/>
  <c r="J44" i="3" s="1"/>
  <c r="K44" i="3" s="1"/>
  <c r="M44" i="3" s="1"/>
  <c r="N44" i="3" s="1"/>
  <c r="I32" i="3"/>
  <c r="J32" i="3" s="1"/>
  <c r="K32" i="3" s="1"/>
  <c r="I28" i="3"/>
  <c r="J28" i="3" s="1"/>
  <c r="K28" i="3" s="1"/>
  <c r="I53" i="3"/>
  <c r="J53" i="3" s="1"/>
  <c r="K53" i="3" s="1"/>
  <c r="M53" i="3" s="1"/>
  <c r="N53" i="3" s="1"/>
  <c r="K34" i="1"/>
  <c r="M34" i="1" s="1"/>
  <c r="N34" i="1" s="1"/>
  <c r="I41" i="3"/>
  <c r="J41" i="3" s="1"/>
  <c r="K41" i="3" s="1"/>
  <c r="M41" i="3" s="1"/>
  <c r="N41" i="3" s="1"/>
  <c r="I21" i="3"/>
  <c r="J21" i="3" s="1"/>
  <c r="K21" i="3" s="1"/>
  <c r="K45" i="1"/>
  <c r="M45" i="1" s="1"/>
  <c r="N45" i="1" s="1"/>
  <c r="I45" i="3"/>
  <c r="J45" i="3" s="1"/>
  <c r="K45" i="3" s="1"/>
  <c r="M45" i="3" s="1"/>
  <c r="N45" i="3" s="1"/>
  <c r="K48" i="1"/>
  <c r="M48" i="1" s="1"/>
  <c r="N48" i="1" s="1"/>
  <c r="K19" i="1"/>
  <c r="K44" i="1"/>
  <c r="M44" i="1" s="1"/>
  <c r="N44" i="1" s="1"/>
  <c r="K42" i="1"/>
  <c r="M42" i="1" s="1"/>
  <c r="N42" i="1" s="1"/>
  <c r="K40" i="1"/>
  <c r="M40" i="1" s="1"/>
  <c r="N40" i="1" s="1"/>
  <c r="O20" i="7"/>
  <c r="O16" i="8" s="1"/>
  <c r="O16" i="7"/>
  <c r="N16" i="7"/>
  <c r="M20" i="7"/>
  <c r="M16" i="8" s="1"/>
  <c r="G20" i="7"/>
  <c r="G16" i="8" s="1"/>
  <c r="R19" i="7" l="1"/>
  <c r="M27" i="1"/>
  <c r="N27" i="1" s="1"/>
  <c r="J35" i="3"/>
  <c r="K35" i="3" s="1"/>
  <c r="M35" i="3" s="1"/>
  <c r="N35" i="3" s="1"/>
  <c r="R22" i="7"/>
  <c r="M29" i="1"/>
  <c r="N29" i="1" s="1"/>
  <c r="P23" i="7"/>
  <c r="M20" i="1"/>
  <c r="N20" i="1" s="1"/>
  <c r="P22" i="7"/>
  <c r="M19" i="1"/>
  <c r="N19" i="1" s="1"/>
  <c r="B27" i="7"/>
  <c r="M22" i="1"/>
  <c r="N22" i="1" s="1"/>
  <c r="R17" i="7"/>
  <c r="M25" i="1"/>
  <c r="N25" i="1" s="1"/>
  <c r="M17" i="1"/>
  <c r="F15" i="8"/>
  <c r="F25" i="7"/>
  <c r="F24" i="7" s="1"/>
  <c r="F17" i="8" s="1"/>
  <c r="R23" i="7"/>
  <c r="C21" i="4"/>
  <c r="M25" i="3"/>
  <c r="N25" i="3" s="1"/>
  <c r="Q17" i="7"/>
  <c r="E21" i="7"/>
  <c r="S21" i="7"/>
  <c r="S20" i="7" s="1"/>
  <c r="S16" i="8" s="1"/>
  <c r="E22" i="7"/>
  <c r="S22" i="7"/>
  <c r="M26" i="3"/>
  <c r="Q18" i="7"/>
  <c r="Q19" i="8" s="1"/>
  <c r="E25" i="7"/>
  <c r="E24" i="7" s="1"/>
  <c r="E17" i="8" s="1"/>
  <c r="S25" i="7"/>
  <c r="S24" i="7" s="1"/>
  <c r="S17" i="8" s="1"/>
  <c r="S27" i="7"/>
  <c r="S26" i="7" s="1"/>
  <c r="S18" i="8" s="1"/>
  <c r="M28" i="3"/>
  <c r="N28" i="3" s="1"/>
  <c r="Q21" i="7"/>
  <c r="J24" i="3"/>
  <c r="K24" i="3" s="1"/>
  <c r="Q30" i="7"/>
  <c r="Q29" i="7" s="1"/>
  <c r="E18" i="7"/>
  <c r="E19" i="8" s="1"/>
  <c r="S18" i="7"/>
  <c r="S19" i="8" s="1"/>
  <c r="E19" i="7"/>
  <c r="S19" i="7"/>
  <c r="E23" i="7"/>
  <c r="E20" i="7" s="1"/>
  <c r="E16" i="8" s="1"/>
  <c r="S23" i="7"/>
  <c r="M27" i="3"/>
  <c r="Q19" i="7"/>
  <c r="M29" i="3"/>
  <c r="N29" i="3" s="1"/>
  <c r="Q22" i="7"/>
  <c r="M30" i="3"/>
  <c r="Q23" i="7"/>
  <c r="D21" i="7"/>
  <c r="R21" i="7"/>
  <c r="P21" i="7"/>
  <c r="R27" i="7"/>
  <c r="R26" i="7" s="1"/>
  <c r="R18" i="8" s="1"/>
  <c r="R25" i="7"/>
  <c r="R24" i="7" s="1"/>
  <c r="R17" i="8" s="1"/>
  <c r="B19" i="7"/>
  <c r="P19" i="7"/>
  <c r="R30" i="7"/>
  <c r="R29" i="7" s="1"/>
  <c r="B26" i="7"/>
  <c r="B18" i="8" s="1"/>
  <c r="O28" i="7"/>
  <c r="O31" i="7" s="1"/>
  <c r="K28" i="7"/>
  <c r="K31" i="7" s="1"/>
  <c r="M22" i="3"/>
  <c r="N22" i="3" s="1"/>
  <c r="E27" i="7"/>
  <c r="E26" i="7" s="1"/>
  <c r="E18" i="8" s="1"/>
  <c r="C27" i="7"/>
  <c r="C25" i="4"/>
  <c r="C24" i="4" s="1"/>
  <c r="M32" i="3"/>
  <c r="N32" i="3" s="1"/>
  <c r="C22" i="7"/>
  <c r="N26" i="3"/>
  <c r="N27" i="3"/>
  <c r="J31" i="3"/>
  <c r="K31" i="3" s="1"/>
  <c r="N30" i="3"/>
  <c r="G16" i="7"/>
  <c r="G28" i="7" s="1"/>
  <c r="G31" i="7" s="1"/>
  <c r="M16" i="7"/>
  <c r="K26" i="1"/>
  <c r="D22" i="7"/>
  <c r="D23" i="7"/>
  <c r="D19" i="7"/>
  <c r="K32" i="1"/>
  <c r="M32" i="1" s="1"/>
  <c r="N32" i="1" s="1"/>
  <c r="K24" i="1"/>
  <c r="B17" i="4"/>
  <c r="J15" i="3"/>
  <c r="K15" i="3" s="1"/>
  <c r="S17" i="7" s="1"/>
  <c r="S16" i="7" s="1"/>
  <c r="N20" i="7"/>
  <c r="N16" i="8" s="1"/>
  <c r="B22" i="7"/>
  <c r="L16" i="7"/>
  <c r="L28" i="7" s="1"/>
  <c r="L31" i="7" s="1"/>
  <c r="J20" i="7"/>
  <c r="J16" i="8" s="1"/>
  <c r="K21" i="1"/>
  <c r="M21" i="1" s="1"/>
  <c r="N21" i="1" s="1"/>
  <c r="B23" i="7"/>
  <c r="M21" i="3"/>
  <c r="N21" i="3" s="1"/>
  <c r="B23" i="4"/>
  <c r="B22" i="4" s="1"/>
  <c r="M20" i="3"/>
  <c r="N20" i="3" s="1"/>
  <c r="C23" i="7"/>
  <c r="U23" i="7" s="1"/>
  <c r="B21" i="4"/>
  <c r="F20" i="7"/>
  <c r="F16" i="8" s="1"/>
  <c r="H20" i="7"/>
  <c r="H16" i="8" s="1"/>
  <c r="H16" i="7"/>
  <c r="J16" i="7"/>
  <c r="M19" i="3"/>
  <c r="N19" i="3" s="1"/>
  <c r="C20" i="4"/>
  <c r="B20" i="4"/>
  <c r="M18" i="3"/>
  <c r="N18" i="3" s="1"/>
  <c r="C21" i="7"/>
  <c r="C19" i="4"/>
  <c r="M17" i="3"/>
  <c r="N17" i="3" s="1"/>
  <c r="C19" i="7"/>
  <c r="C17" i="4"/>
  <c r="M16" i="3"/>
  <c r="N16" i="3" s="1"/>
  <c r="C18" i="7"/>
  <c r="C16" i="4"/>
  <c r="B12" i="8"/>
  <c r="T12" i="8" s="1"/>
  <c r="K16" i="1"/>
  <c r="M16" i="1" s="1"/>
  <c r="N16" i="1" s="1"/>
  <c r="F16" i="7"/>
  <c r="C15" i="4"/>
  <c r="I16" i="7"/>
  <c r="G56" i="3"/>
  <c r="I14" i="3"/>
  <c r="E30" i="7" s="1"/>
  <c r="E29" i="7" s="1"/>
  <c r="I14" i="1"/>
  <c r="I52" i="1" s="1"/>
  <c r="B28" i="4" s="1"/>
  <c r="B27" i="4" s="1"/>
  <c r="R20" i="7" l="1"/>
  <c r="R16" i="8" s="1"/>
  <c r="T22" i="7"/>
  <c r="T19" i="7"/>
  <c r="T23" i="7"/>
  <c r="P20" i="7"/>
  <c r="P16" i="8" s="1"/>
  <c r="U21" i="7"/>
  <c r="M15" i="3"/>
  <c r="N15" i="3" s="1"/>
  <c r="R18" i="7"/>
  <c r="M26" i="1"/>
  <c r="N26" i="1" s="1"/>
  <c r="R15" i="7"/>
  <c r="R14" i="7" s="1"/>
  <c r="M24" i="1"/>
  <c r="N24" i="1" s="1"/>
  <c r="J28" i="7"/>
  <c r="U19" i="7"/>
  <c r="N17" i="1"/>
  <c r="F13" i="8"/>
  <c r="C18" i="4"/>
  <c r="C30" i="7"/>
  <c r="U18" i="7"/>
  <c r="C19" i="8"/>
  <c r="U19" i="8" s="1"/>
  <c r="N28" i="7"/>
  <c r="N31" i="7" s="1"/>
  <c r="U22" i="7"/>
  <c r="S30" i="7"/>
  <c r="S29" i="7" s="1"/>
  <c r="M31" i="3"/>
  <c r="N31" i="3" s="1"/>
  <c r="Q25" i="7"/>
  <c r="Q24" i="7" s="1"/>
  <c r="Q17" i="8" s="1"/>
  <c r="Q27" i="7"/>
  <c r="Q26" i="7" s="1"/>
  <c r="Q18" i="8" s="1"/>
  <c r="C26" i="7"/>
  <c r="Q20" i="7"/>
  <c r="Q16" i="8" s="1"/>
  <c r="Q16" i="7"/>
  <c r="C23" i="4"/>
  <c r="C22" i="4" s="1"/>
  <c r="M24" i="3"/>
  <c r="N24" i="3" s="1"/>
  <c r="Q15" i="7"/>
  <c r="Q14" i="7" s="1"/>
  <c r="F28" i="7"/>
  <c r="F31" i="7" s="1"/>
  <c r="B18" i="7"/>
  <c r="B19" i="8" s="1"/>
  <c r="P18" i="7"/>
  <c r="P19" i="8" s="1"/>
  <c r="B25" i="7"/>
  <c r="B24" i="7" s="1"/>
  <c r="B17" i="8" s="1"/>
  <c r="P27" i="7"/>
  <c r="P26" i="7" s="1"/>
  <c r="P18" i="8" s="1"/>
  <c r="P25" i="7"/>
  <c r="P24" i="7" s="1"/>
  <c r="P17" i="8" s="1"/>
  <c r="D20" i="7"/>
  <c r="D16" i="8" s="1"/>
  <c r="B30" i="7"/>
  <c r="P30" i="7"/>
  <c r="P29" i="7" s="1"/>
  <c r="M28" i="7"/>
  <c r="M31" i="7" s="1"/>
  <c r="H28" i="7"/>
  <c r="H31" i="7" s="1"/>
  <c r="I28" i="7"/>
  <c r="I31" i="7" s="1"/>
  <c r="J31" i="7"/>
  <c r="C17" i="7"/>
  <c r="C16" i="7" s="1"/>
  <c r="E17" i="7"/>
  <c r="E16" i="7" s="1"/>
  <c r="D22" i="4"/>
  <c r="D30" i="7"/>
  <c r="D29" i="7" s="1"/>
  <c r="D25" i="7"/>
  <c r="C25" i="7"/>
  <c r="U25" i="7" s="1"/>
  <c r="D27" i="7"/>
  <c r="B25" i="4"/>
  <c r="B24" i="4" s="1"/>
  <c r="D24" i="4" s="1"/>
  <c r="D18" i="7"/>
  <c r="D19" i="8" s="1"/>
  <c r="C14" i="4"/>
  <c r="C20" i="7"/>
  <c r="B16" i="4"/>
  <c r="I56" i="3"/>
  <c r="C28" i="4" s="1"/>
  <c r="C27" i="4" s="1"/>
  <c r="D27" i="4" s="1"/>
  <c r="J14" i="3"/>
  <c r="J14" i="1"/>
  <c r="K14" i="1" s="1"/>
  <c r="K15" i="1"/>
  <c r="T27" i="7" l="1"/>
  <c r="R19" i="8"/>
  <c r="T19" i="8" s="1"/>
  <c r="V19" i="8" s="1"/>
  <c r="R16" i="7"/>
  <c r="R28" i="7" s="1"/>
  <c r="R31" i="7" s="1"/>
  <c r="U27" i="7"/>
  <c r="T25" i="7"/>
  <c r="P17" i="7"/>
  <c r="P16" i="7" s="1"/>
  <c r="M15" i="1"/>
  <c r="N15" i="1" s="1"/>
  <c r="F14" i="8"/>
  <c r="B15" i="8"/>
  <c r="T15" i="8" s="1"/>
  <c r="V15" i="8" s="1"/>
  <c r="B19" i="4"/>
  <c r="B18" i="4" s="1"/>
  <c r="D18" i="4" s="1"/>
  <c r="B21" i="7"/>
  <c r="U20" i="7"/>
  <c r="C16" i="8"/>
  <c r="U16" i="8" s="1"/>
  <c r="U26" i="7"/>
  <c r="C18" i="8"/>
  <c r="U18" i="8" s="1"/>
  <c r="T18" i="7"/>
  <c r="U16" i="7"/>
  <c r="U17" i="7"/>
  <c r="Q28" i="7"/>
  <c r="Q31" i="7" s="1"/>
  <c r="U30" i="7"/>
  <c r="P15" i="7"/>
  <c r="P14" i="7" s="1"/>
  <c r="T30" i="7"/>
  <c r="B17" i="7"/>
  <c r="D17" i="7"/>
  <c r="D16" i="7" s="1"/>
  <c r="D15" i="7"/>
  <c r="D14" i="7" s="1"/>
  <c r="J52" i="1"/>
  <c r="D24" i="7"/>
  <c r="D17" i="8" s="1"/>
  <c r="T17" i="8" s="1"/>
  <c r="C24" i="7"/>
  <c r="D26" i="7"/>
  <c r="D18" i="8" s="1"/>
  <c r="T18" i="8" s="1"/>
  <c r="V18" i="8" s="1"/>
  <c r="B15" i="7"/>
  <c r="B13" i="4"/>
  <c r="B12" i="4" s="1"/>
  <c r="B15" i="4"/>
  <c r="B14" i="4" s="1"/>
  <c r="C29" i="7"/>
  <c r="U29" i="7" s="1"/>
  <c r="J56" i="3"/>
  <c r="K14" i="3"/>
  <c r="S15" i="7" s="1"/>
  <c r="S14" i="7" s="1"/>
  <c r="S28" i="7" s="1"/>
  <c r="S31" i="7" s="1"/>
  <c r="B29" i="7"/>
  <c r="T29" i="7" s="1"/>
  <c r="M14" i="1"/>
  <c r="K52" i="1"/>
  <c r="B27" i="8" l="1"/>
  <c r="P28" i="7"/>
  <c r="P31" i="7" s="1"/>
  <c r="T21" i="7"/>
  <c r="B20" i="7"/>
  <c r="B13" i="8"/>
  <c r="T13" i="8" s="1"/>
  <c r="V13" i="8" s="1"/>
  <c r="U24" i="7"/>
  <c r="C17" i="8"/>
  <c r="U17" i="8" s="1"/>
  <c r="V17" i="8" s="1"/>
  <c r="T26" i="7"/>
  <c r="T24" i="7"/>
  <c r="T15" i="7"/>
  <c r="T17" i="7"/>
  <c r="E15" i="7"/>
  <c r="E14" i="7" s="1"/>
  <c r="E28" i="7" s="1"/>
  <c r="E31" i="7" s="1"/>
  <c r="D28" i="7"/>
  <c r="D31" i="7" s="1"/>
  <c r="B14" i="7"/>
  <c r="T14" i="7" s="1"/>
  <c r="C15" i="7"/>
  <c r="C13" i="4"/>
  <c r="C12" i="4" s="1"/>
  <c r="B26" i="4"/>
  <c r="D14" i="4"/>
  <c r="B16" i="7"/>
  <c r="T16" i="7" s="1"/>
  <c r="K56" i="3"/>
  <c r="M14" i="3"/>
  <c r="N14" i="1"/>
  <c r="M52" i="1"/>
  <c r="U15" i="7" l="1"/>
  <c r="T20" i="7"/>
  <c r="T31" i="7" s="1"/>
  <c r="B16" i="8"/>
  <c r="T16" i="8" s="1"/>
  <c r="V16" i="8" s="1"/>
  <c r="B22" i="8" s="1"/>
  <c r="B14" i="8"/>
  <c r="T14" i="8" s="1"/>
  <c r="V14" i="8" s="1"/>
  <c r="V12" i="8"/>
  <c r="N52" i="1"/>
  <c r="B28" i="7"/>
  <c r="T28" i="7" s="1"/>
  <c r="C14" i="7"/>
  <c r="C28" i="7" s="1"/>
  <c r="U28" i="7" s="1"/>
  <c r="D12" i="4"/>
  <c r="C26" i="4"/>
  <c r="C29" i="4" s="1"/>
  <c r="B29" i="4"/>
  <c r="B23" i="8"/>
  <c r="B24" i="8"/>
  <c r="N14" i="3"/>
  <c r="M56" i="3"/>
  <c r="N56" i="3" l="1"/>
  <c r="D26" i="4"/>
  <c r="D29" i="4"/>
  <c r="U14" i="7"/>
  <c r="U31" i="7" s="1"/>
  <c r="B31" i="7"/>
  <c r="C31" i="7"/>
</calcChain>
</file>

<file path=xl/comments1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<sst xmlns="http://schemas.openxmlformats.org/spreadsheetml/2006/main" count="196" uniqueCount="84">
  <si>
    <t>SKUPAJ</t>
  </si>
  <si>
    <t>enota</t>
  </si>
  <si>
    <t>št. enot</t>
  </si>
  <si>
    <t>opombe</t>
  </si>
  <si>
    <t>nosilec stroška</t>
  </si>
  <si>
    <t xml:space="preserve">Vrsta stroška </t>
  </si>
  <si>
    <t>Partner 1</t>
  </si>
  <si>
    <t>Partner 2</t>
  </si>
  <si>
    <t>Skupaj</t>
  </si>
  <si>
    <t>Faza 1</t>
  </si>
  <si>
    <t>(EUR)</t>
  </si>
  <si>
    <t>Faza 2</t>
  </si>
  <si>
    <t>1. Stroški plač in povračil stroškov v zvezi z delom</t>
  </si>
  <si>
    <t>aktivnost operacije</t>
  </si>
  <si>
    <t>vrsta stroška</t>
  </si>
  <si>
    <t xml:space="preserve"> DDV (€)</t>
  </si>
  <si>
    <t>upravičen strošek (€)</t>
  </si>
  <si>
    <t>lastna sredstva (€)</t>
  </si>
  <si>
    <t>Vrsta stroška</t>
  </si>
  <si>
    <t xml:space="preserve">Faza1 </t>
  </si>
  <si>
    <t xml:space="preserve">Faza 2 </t>
  </si>
  <si>
    <t xml:space="preserve">Skupaj </t>
  </si>
  <si>
    <t>1.1.   Stroški dela</t>
  </si>
  <si>
    <t>Partner 3</t>
  </si>
  <si>
    <t>Partner 4</t>
  </si>
  <si>
    <t>Partner 5</t>
  </si>
  <si>
    <t xml:space="preserve">skupna vrednost        z DDV (€) </t>
  </si>
  <si>
    <t>skupna vrednost            brez DDV (€)</t>
  </si>
  <si>
    <t>cena na enoto         z DDV (€)</t>
  </si>
  <si>
    <t xml:space="preserve"> DDV    (€)</t>
  </si>
  <si>
    <t>cena na enoto             z DDV (€)</t>
  </si>
  <si>
    <t xml:space="preserve">skupna vrednost                z DDV (€) </t>
  </si>
  <si>
    <t>skupna vrednost                     brez DDV (€)</t>
  </si>
  <si>
    <t>3. Prispevek v naravi (PVN)</t>
  </si>
  <si>
    <t>2.1.   Stroški materiala</t>
  </si>
  <si>
    <t>2.2.   Stroški naložb</t>
  </si>
  <si>
    <t>2.3.   Stroški storitev</t>
  </si>
  <si>
    <t>3.1.   Lastno delo</t>
  </si>
  <si>
    <t>3.2.   Lastni material</t>
  </si>
  <si>
    <r>
      <t xml:space="preserve">2. Zunanji stroški (ZS) </t>
    </r>
    <r>
      <rPr>
        <b/>
        <sz val="10"/>
        <color indexed="62"/>
        <rFont val="Calibri"/>
        <family val="2"/>
        <charset val="238"/>
      </rPr>
      <t xml:space="preserve">(brez DDV) </t>
    </r>
  </si>
  <si>
    <t>DDV (%)</t>
  </si>
  <si>
    <t>delež sofinanciranja (%)</t>
  </si>
  <si>
    <t>vir financiranja</t>
  </si>
  <si>
    <t>Višina podpore  (v EUR)</t>
  </si>
  <si>
    <t>5. Nakup zemljišč</t>
  </si>
  <si>
    <t>5.1.   Nakup zemljišča</t>
  </si>
  <si>
    <t>6. Upravičeni stroški, skupaj (1+2+3+4+5)</t>
  </si>
  <si>
    <t>7. Neupravičeni stroški</t>
  </si>
  <si>
    <t>7.1.   Davek na dodano vrednost (DDV)</t>
  </si>
  <si>
    <t>8. Stroški nastali z izvedbo operacije, skupaj (6+7)</t>
  </si>
  <si>
    <t>5.1. Nakup zemljišča</t>
  </si>
  <si>
    <t>8. Stroški nastali z izvedbo operacije, SKUPAJ (6+7)</t>
  </si>
  <si>
    <t>Prispevek v naravi (v EUR)</t>
  </si>
  <si>
    <t>Splošni stroški (v EUR)</t>
  </si>
  <si>
    <t>Nakup zemljišča (v EUR)</t>
  </si>
  <si>
    <t>Prispevek v naravi (v %)</t>
  </si>
  <si>
    <t>Splošni stroški (v %)</t>
  </si>
  <si>
    <t>Nakup zemljišča (v %)</t>
  </si>
  <si>
    <t>Upravičeni stroški (v EUR)</t>
  </si>
  <si>
    <t>1 in 2 Faza</t>
  </si>
  <si>
    <t>-</t>
  </si>
  <si>
    <t xml:space="preserve">2. Zunanji stroški (ZS) (brez DDV) </t>
  </si>
  <si>
    <t>4.1.   Stroški storitev zunanji izvajalci</t>
  </si>
  <si>
    <t>3.3.   Zemljišče</t>
  </si>
  <si>
    <t>Stroški naložb (v EUR)</t>
  </si>
  <si>
    <t>4. Stroški storitev zunanjih izvajalcev - splošni stroški</t>
  </si>
  <si>
    <t>Celotna vrednost (v EUR)</t>
  </si>
  <si>
    <t>Partner 6</t>
  </si>
  <si>
    <t>zaprošena vrednost (€)</t>
  </si>
  <si>
    <t>PRILOGA 1: FINANČNI NAČRT OPERACIIJE PO FAZAH</t>
  </si>
  <si>
    <t>Partner 7</t>
  </si>
  <si>
    <t>Partner 8</t>
  </si>
  <si>
    <t>Vodilni partner</t>
  </si>
  <si>
    <t>Priloga 7: Finančni načrt operacije</t>
  </si>
  <si>
    <t>Lastna sredstva (v EUR)</t>
  </si>
  <si>
    <t>NAVODILO ZA IZPOLNJEVANJE:</t>
  </si>
  <si>
    <t>polja obarvana rumeno, se izpolnijo avtomatsko;</t>
  </si>
  <si>
    <t>pri dodajajanju vrstic pazite, da boste kopirali formule;</t>
  </si>
  <si>
    <t>zneski v stolpcih F, G, H, I, J, L, M morajo biti vpisani na dve decimalni mesti natančno.</t>
  </si>
  <si>
    <t xml:space="preserve"> FINANČNI NAČRT PO PARTNERJIH za OPERACIJO</t>
  </si>
  <si>
    <t xml:space="preserve"> Finančna konstrukcija operacije</t>
  </si>
  <si>
    <t>do 10 % upravičenih stroškov  I. in II. faza</t>
  </si>
  <si>
    <t>Stroški naložb</t>
  </si>
  <si>
    <t>Delež stroška naložbe glede na celotne upravičene stroške operacije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</si>
</sst>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5">
    <font>
      <sz val="10"/>
      <name val="Arial CE"/>
      <charset val="238"/>
    </font>
    <font>
      <sz val="10"/>
      <name val="Arial CE"/>
      <charset val="238"/>
    </font>
    <font>
      <sz val="10"/>
      <name val="Republika"/>
      <charset val="238"/>
    </font>
    <font>
      <b/>
      <u/>
      <sz val="10"/>
      <name val="Arial CE"/>
      <charset val="238"/>
    </font>
    <font>
      <b/>
      <sz val="10"/>
      <color indexed="62"/>
      <name val="Calibri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b/>
      <sz val="10"/>
      <color rgb="FFFA7D00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b/>
      <sz val="11"/>
      <color rgb="FF9C6500"/>
      <name val="Calibri"/>
      <family val="2"/>
      <charset val="238"/>
      <scheme val="minor"/>
    </font>
    <font>
      <b/>
      <sz val="12"/>
      <color rgb="FF9C65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4"/>
      <color indexed="10"/>
      <name val="Calibri"/>
      <family val="2"/>
      <charset val="238"/>
      <scheme val="minor"/>
    </font>
    <font>
      <b/>
      <u/>
      <sz val="14"/>
      <color indexed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0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/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medium">
        <color theme="3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theme="3"/>
      </right>
      <top/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theme="3" tint="-0.249977111117893"/>
      </left>
      <right style="medium">
        <color theme="4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rgb="FF7F7F7F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theme="3"/>
      </bottom>
      <diagonal/>
    </border>
    <border>
      <left/>
      <right/>
      <top style="medium">
        <color indexed="64"/>
      </top>
      <bottom style="medium">
        <color theme="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3"/>
      </bottom>
      <diagonal/>
    </border>
    <border>
      <left style="medium">
        <color indexed="64"/>
      </left>
      <right/>
      <top style="medium">
        <color theme="3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/>
      <diagonal/>
    </border>
    <border>
      <left/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medium">
        <color theme="3"/>
      </top>
      <bottom/>
      <diagonal/>
    </border>
    <border>
      <left style="thin">
        <color rgb="FF7F7F7F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theme="3"/>
      </left>
      <right/>
      <top/>
      <bottom style="thin">
        <color theme="3"/>
      </bottom>
      <diagonal/>
    </border>
    <border>
      <left style="medium">
        <color indexed="64"/>
      </left>
      <right/>
      <top/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theme="3"/>
      </top>
      <bottom/>
      <diagonal/>
    </border>
    <border>
      <left style="medium">
        <color theme="3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medium">
        <color theme="3"/>
      </right>
      <top/>
      <bottom style="medium">
        <color indexed="64"/>
      </bottom>
      <diagonal/>
    </border>
    <border>
      <left style="medium">
        <color theme="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theme="3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 style="thin">
        <color theme="3"/>
      </bottom>
      <diagonal/>
    </border>
    <border>
      <left style="medium">
        <color indexed="64"/>
      </left>
      <right style="medium">
        <color indexed="64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theme="3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 style="medium">
        <color theme="4" tint="-0.249977111117893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theme="3"/>
      </right>
      <top style="medium">
        <color indexed="64"/>
      </top>
      <bottom/>
      <diagonal/>
    </border>
    <border>
      <left style="medium">
        <color theme="3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5" borderId="0" applyNumberFormat="0" applyBorder="0" applyAlignment="0" applyProtection="0"/>
    <xf numFmtId="9" fontId="1" fillId="0" borderId="0" applyFont="0" applyFill="0" applyBorder="0" applyAlignment="0" applyProtection="0"/>
    <xf numFmtId="0" fontId="8" fillId="4" borderId="6" applyNumberFormat="0" applyAlignment="0" applyProtection="0"/>
    <xf numFmtId="0" fontId="9" fillId="6" borderId="6" applyNumberFormat="0" applyAlignment="0" applyProtection="0"/>
  </cellStyleXfs>
  <cellXfs count="211">
    <xf numFmtId="0" fontId="0" fillId="0" borderId="0" xfId="0"/>
    <xf numFmtId="0" fontId="11" fillId="0" borderId="0" xfId="0" applyFont="1"/>
    <xf numFmtId="0" fontId="12" fillId="0" borderId="0" xfId="0" applyFont="1"/>
    <xf numFmtId="0" fontId="13" fillId="6" borderId="7" xfId="4" applyFont="1" applyBorder="1" applyAlignment="1">
      <alignment horizontal="center" vertical="top" wrapText="1"/>
    </xf>
    <xf numFmtId="0" fontId="13" fillId="6" borderId="8" xfId="4" applyFont="1" applyBorder="1" applyAlignment="1">
      <alignment horizontal="center" vertical="top" wrapText="1"/>
    </xf>
    <xf numFmtId="4" fontId="8" fillId="4" borderId="9" xfId="3" applyNumberFormat="1" applyBorder="1" applyAlignment="1">
      <alignment horizontal="center" wrapText="1"/>
    </xf>
    <xf numFmtId="4" fontId="8" fillId="4" borderId="10" xfId="3" applyNumberFormat="1" applyBorder="1" applyAlignment="1">
      <alignment horizontal="center" wrapText="1"/>
    </xf>
    <xf numFmtId="4" fontId="12" fillId="7" borderId="11" xfId="0" applyNumberFormat="1" applyFont="1" applyFill="1" applyBorder="1" applyAlignment="1">
      <alignment horizontal="center" wrapText="1"/>
    </xf>
    <xf numFmtId="4" fontId="8" fillId="4" borderId="12" xfId="3" applyNumberFormat="1" applyBorder="1" applyAlignment="1">
      <alignment horizontal="center" wrapText="1"/>
    </xf>
    <xf numFmtId="4" fontId="8" fillId="4" borderId="13" xfId="3" applyNumberFormat="1" applyBorder="1" applyAlignment="1">
      <alignment horizontal="center" wrapText="1"/>
    </xf>
    <xf numFmtId="0" fontId="13" fillId="6" borderId="12" xfId="4" applyFont="1" applyBorder="1" applyAlignment="1">
      <alignment horizontal="center" wrapText="1"/>
    </xf>
    <xf numFmtId="0" fontId="13" fillId="6" borderId="14" xfId="4" applyFont="1" applyBorder="1" applyAlignment="1">
      <alignment horizontal="center" wrapText="1"/>
    </xf>
    <xf numFmtId="0" fontId="13" fillId="6" borderId="15" xfId="4" applyFont="1" applyBorder="1" applyAlignment="1">
      <alignment horizontal="center" vertical="top" wrapText="1"/>
    </xf>
    <xf numFmtId="0" fontId="13" fillId="6" borderId="16" xfId="4" applyFont="1" applyBorder="1" applyAlignment="1">
      <alignment horizontal="center" vertical="top" wrapText="1"/>
    </xf>
    <xf numFmtId="4" fontId="11" fillId="0" borderId="0" xfId="0" applyNumberFormat="1" applyFont="1"/>
    <xf numFmtId="4" fontId="12" fillId="7" borderId="17" xfId="0" applyNumberFormat="1" applyFont="1" applyFill="1" applyBorder="1" applyAlignment="1">
      <alignment horizontal="center" wrapText="1"/>
    </xf>
    <xf numFmtId="0" fontId="13" fillId="6" borderId="13" xfId="4" applyFont="1" applyBorder="1" applyAlignment="1">
      <alignment wrapText="1"/>
    </xf>
    <xf numFmtId="0" fontId="11" fillId="0" borderId="0" xfId="0" applyFont="1" applyBorder="1"/>
    <xf numFmtId="0" fontId="9" fillId="6" borderId="10" xfId="4" applyBorder="1"/>
    <xf numFmtId="0" fontId="9" fillId="6" borderId="14" xfId="4" applyBorder="1"/>
    <xf numFmtId="0" fontId="13" fillId="6" borderId="20" xfId="4" applyFont="1" applyBorder="1" applyAlignment="1">
      <alignment horizontal="center" vertical="top" wrapText="1"/>
    </xf>
    <xf numFmtId="0" fontId="13" fillId="6" borderId="21" xfId="4" applyFont="1" applyBorder="1" applyAlignment="1">
      <alignment horizontal="center" vertical="top" wrapText="1"/>
    </xf>
    <xf numFmtId="0" fontId="9" fillId="6" borderId="12" xfId="4" applyBorder="1"/>
    <xf numFmtId="4" fontId="0" fillId="0" borderId="0" xfId="0" applyNumberFormat="1"/>
    <xf numFmtId="4" fontId="8" fillId="4" borderId="12" xfId="3" applyNumberFormat="1" applyBorder="1" applyAlignment="1" applyProtection="1">
      <alignment horizontal="right"/>
    </xf>
    <xf numFmtId="4" fontId="8" fillId="4" borderId="10" xfId="3" applyNumberFormat="1" applyBorder="1" applyAlignment="1" applyProtection="1">
      <alignment horizontal="right"/>
    </xf>
    <xf numFmtId="4" fontId="8" fillId="4" borderId="14" xfId="3" applyNumberFormat="1" applyBorder="1" applyAlignment="1" applyProtection="1">
      <alignment horizontal="right"/>
    </xf>
    <xf numFmtId="0" fontId="13" fillId="6" borderId="22" xfId="4" applyFont="1" applyBorder="1" applyAlignment="1">
      <alignment wrapText="1"/>
    </xf>
    <xf numFmtId="0" fontId="9" fillId="6" borderId="23" xfId="4" applyBorder="1" applyAlignment="1">
      <alignment wrapText="1"/>
    </xf>
    <xf numFmtId="0" fontId="13" fillId="6" borderId="24" xfId="4" applyFont="1" applyBorder="1" applyAlignment="1">
      <alignment wrapText="1"/>
    </xf>
    <xf numFmtId="0" fontId="9" fillId="6" borderId="24" xfId="4" applyBorder="1" applyAlignment="1">
      <alignment wrapText="1"/>
    </xf>
    <xf numFmtId="0" fontId="13" fillId="6" borderId="25" xfId="4" applyFont="1" applyBorder="1" applyAlignment="1">
      <alignment wrapText="1"/>
    </xf>
    <xf numFmtId="0" fontId="9" fillId="6" borderId="25" xfId="4" applyFont="1" applyBorder="1" applyAlignment="1">
      <alignment wrapText="1"/>
    </xf>
    <xf numFmtId="0" fontId="9" fillId="6" borderId="25" xfId="4" applyBorder="1" applyAlignment="1">
      <alignment wrapText="1"/>
    </xf>
    <xf numFmtId="0" fontId="13" fillId="6" borderId="23" xfId="4" applyFont="1" applyBorder="1" applyAlignment="1">
      <alignment wrapText="1"/>
    </xf>
    <xf numFmtId="0" fontId="9" fillId="6" borderId="26" xfId="4" applyBorder="1" applyAlignment="1">
      <alignment wrapText="1"/>
    </xf>
    <xf numFmtId="0" fontId="12" fillId="0" borderId="27" xfId="0" applyFont="1" applyBorder="1"/>
    <xf numFmtId="0" fontId="12" fillId="0" borderId="0" xfId="0" applyFont="1" applyBorder="1"/>
    <xf numFmtId="0" fontId="9" fillId="6" borderId="28" xfId="4" applyBorder="1"/>
    <xf numFmtId="4" fontId="8" fillId="4" borderId="29" xfId="3" applyNumberFormat="1" applyBorder="1" applyAlignment="1" applyProtection="1">
      <alignment horizontal="right"/>
      <protection hidden="1"/>
    </xf>
    <xf numFmtId="0" fontId="11" fillId="0" borderId="0" xfId="0" applyFont="1" applyFill="1"/>
    <xf numFmtId="4" fontId="12" fillId="0" borderId="0" xfId="0" applyNumberFormat="1" applyFont="1"/>
    <xf numFmtId="0" fontId="13" fillId="10" borderId="50" xfId="4" applyFont="1" applyFill="1" applyBorder="1" applyAlignment="1">
      <alignment wrapText="1"/>
    </xf>
    <xf numFmtId="0" fontId="9" fillId="10" borderId="51" xfId="4" applyFill="1" applyBorder="1" applyAlignment="1">
      <alignment wrapText="1"/>
    </xf>
    <xf numFmtId="0" fontId="13" fillId="10" borderId="43" xfId="4" applyFont="1" applyFill="1" applyBorder="1" applyAlignment="1">
      <alignment wrapText="1"/>
    </xf>
    <xf numFmtId="0" fontId="9" fillId="10" borderId="52" xfId="4" applyFont="1" applyFill="1" applyBorder="1" applyAlignment="1">
      <alignment wrapText="1"/>
    </xf>
    <xf numFmtId="0" fontId="13" fillId="10" borderId="52" xfId="4" applyFont="1" applyFill="1" applyBorder="1" applyAlignment="1">
      <alignment wrapText="1"/>
    </xf>
    <xf numFmtId="0" fontId="9" fillId="10" borderId="53" xfId="4" applyFont="1" applyFill="1" applyBorder="1" applyAlignment="1">
      <alignment wrapText="1"/>
    </xf>
    <xf numFmtId="0" fontId="9" fillId="10" borderId="52" xfId="4" applyFill="1" applyBorder="1" applyAlignment="1">
      <alignment wrapText="1"/>
    </xf>
    <xf numFmtId="0" fontId="13" fillId="10" borderId="51" xfId="4" applyFont="1" applyFill="1" applyBorder="1" applyAlignment="1">
      <alignment wrapText="1"/>
    </xf>
    <xf numFmtId="0" fontId="9" fillId="10" borderId="54" xfId="4" applyFill="1" applyBorder="1" applyAlignment="1">
      <alignment wrapText="1"/>
    </xf>
    <xf numFmtId="0" fontId="13" fillId="10" borderId="49" xfId="4" applyFont="1" applyFill="1" applyBorder="1" applyAlignment="1">
      <alignment wrapText="1"/>
    </xf>
    <xf numFmtId="4" fontId="14" fillId="11" borderId="56" xfId="3" applyNumberFormat="1" applyFont="1" applyFill="1" applyBorder="1" applyAlignment="1">
      <alignment horizontal="right" wrapText="1"/>
    </xf>
    <xf numFmtId="4" fontId="14" fillId="11" borderId="57" xfId="3" applyNumberFormat="1" applyFont="1" applyFill="1" applyBorder="1" applyAlignment="1">
      <alignment horizontal="right" wrapText="1"/>
    </xf>
    <xf numFmtId="4" fontId="11" fillId="8" borderId="58" xfId="0" applyNumberFormat="1" applyFont="1" applyFill="1" applyBorder="1" applyAlignment="1">
      <alignment horizontal="right" wrapText="1"/>
    </xf>
    <xf numFmtId="4" fontId="11" fillId="8" borderId="59" xfId="0" applyNumberFormat="1" applyFont="1" applyFill="1" applyBorder="1" applyAlignment="1">
      <alignment horizontal="right" wrapText="1"/>
    </xf>
    <xf numFmtId="4" fontId="14" fillId="11" borderId="58" xfId="3" applyNumberFormat="1" applyFont="1" applyFill="1" applyBorder="1" applyAlignment="1">
      <alignment horizontal="right" wrapText="1"/>
    </xf>
    <xf numFmtId="4" fontId="14" fillId="11" borderId="59" xfId="3" applyNumberFormat="1" applyFont="1" applyFill="1" applyBorder="1" applyAlignment="1">
      <alignment horizontal="right" wrapText="1"/>
    </xf>
    <xf numFmtId="4" fontId="8" fillId="11" borderId="58" xfId="3" applyNumberFormat="1" applyFill="1" applyBorder="1" applyAlignment="1">
      <alignment horizontal="right" wrapText="1"/>
    </xf>
    <xf numFmtId="4" fontId="8" fillId="11" borderId="59" xfId="3" applyNumberFormat="1" applyFill="1" applyBorder="1" applyAlignment="1">
      <alignment horizontal="right" wrapText="1"/>
    </xf>
    <xf numFmtId="4" fontId="8" fillId="4" borderId="58" xfId="3" applyNumberFormat="1" applyBorder="1" applyAlignment="1">
      <alignment horizontal="right" wrapText="1"/>
    </xf>
    <xf numFmtId="4" fontId="8" fillId="4" borderId="59" xfId="3" applyNumberFormat="1" applyBorder="1" applyAlignment="1">
      <alignment horizontal="right" wrapText="1"/>
    </xf>
    <xf numFmtId="4" fontId="14" fillId="4" borderId="58" xfId="3" applyNumberFormat="1" applyFont="1" applyBorder="1" applyAlignment="1">
      <alignment horizontal="right" wrapText="1"/>
    </xf>
    <xf numFmtId="4" fontId="14" fillId="4" borderId="59" xfId="3" applyNumberFormat="1" applyFont="1" applyBorder="1" applyAlignment="1">
      <alignment horizontal="right" wrapText="1"/>
    </xf>
    <xf numFmtId="4" fontId="8" fillId="11" borderId="60" xfId="3" applyNumberFormat="1" applyFill="1" applyBorder="1" applyAlignment="1">
      <alignment horizontal="right" wrapText="1"/>
    </xf>
    <xf numFmtId="4" fontId="8" fillId="11" borderId="61" xfId="3" applyNumberFormat="1" applyFill="1" applyBorder="1" applyAlignment="1">
      <alignment horizontal="right" wrapText="1"/>
    </xf>
    <xf numFmtId="4" fontId="11" fillId="0" borderId="58" xfId="0" applyNumberFormat="1" applyFont="1" applyFill="1" applyBorder="1" applyAlignment="1">
      <alignment horizontal="right" wrapText="1"/>
    </xf>
    <xf numFmtId="4" fontId="11" fillId="0" borderId="59" xfId="0" applyNumberFormat="1" applyFont="1" applyFill="1" applyBorder="1" applyAlignment="1">
      <alignment horizontal="right" wrapText="1"/>
    </xf>
    <xf numFmtId="4" fontId="8" fillId="0" borderId="58" xfId="3" applyNumberFormat="1" applyFill="1" applyBorder="1" applyAlignment="1">
      <alignment horizontal="right" wrapText="1"/>
    </xf>
    <xf numFmtId="4" fontId="8" fillId="0" borderId="59" xfId="3" applyNumberFormat="1" applyFill="1" applyBorder="1" applyAlignment="1">
      <alignment horizontal="right" wrapText="1"/>
    </xf>
    <xf numFmtId="4" fontId="8" fillId="4" borderId="56" xfId="3" applyNumberFormat="1" applyBorder="1" applyAlignment="1">
      <alignment horizontal="right" wrapText="1"/>
    </xf>
    <xf numFmtId="4" fontId="8" fillId="4" borderId="57" xfId="3" applyNumberFormat="1" applyBorder="1" applyAlignment="1">
      <alignment horizontal="right" wrapText="1"/>
    </xf>
    <xf numFmtId="0" fontId="13" fillId="6" borderId="47" xfId="4" applyFont="1" applyBorder="1" applyAlignment="1">
      <alignment horizontal="center" vertical="top" wrapText="1"/>
    </xf>
    <xf numFmtId="0" fontId="13" fillId="6" borderId="48" xfId="4" applyFont="1" applyBorder="1" applyAlignment="1">
      <alignment horizontal="center" vertical="top" wrapText="1"/>
    </xf>
    <xf numFmtId="4" fontId="12" fillId="0" borderId="5" xfId="4" applyNumberFormat="1" applyFont="1" applyFill="1" applyBorder="1"/>
    <xf numFmtId="4" fontId="12" fillId="0" borderId="56" xfId="4" applyNumberFormat="1" applyFont="1" applyFill="1" applyBorder="1"/>
    <xf numFmtId="4" fontId="12" fillId="0" borderId="57" xfId="4" applyNumberFormat="1" applyFont="1" applyFill="1" applyBorder="1"/>
    <xf numFmtId="4" fontId="12" fillId="0" borderId="58" xfId="4" applyNumberFormat="1" applyFont="1" applyFill="1" applyBorder="1"/>
    <xf numFmtId="4" fontId="12" fillId="0" borderId="59" xfId="4" applyNumberFormat="1" applyFont="1" applyFill="1" applyBorder="1"/>
    <xf numFmtId="4" fontId="12" fillId="7" borderId="56" xfId="4" applyNumberFormat="1" applyFont="1" applyFill="1" applyBorder="1"/>
    <xf numFmtId="4" fontId="12" fillId="7" borderId="57" xfId="4" applyNumberFormat="1" applyFont="1" applyFill="1" applyBorder="1"/>
    <xf numFmtId="4" fontId="12" fillId="7" borderId="58" xfId="4" applyNumberFormat="1" applyFont="1" applyFill="1" applyBorder="1"/>
    <xf numFmtId="4" fontId="12" fillId="7" borderId="59" xfId="4" applyNumberFormat="1" applyFont="1" applyFill="1" applyBorder="1"/>
    <xf numFmtId="4" fontId="12" fillId="0" borderId="62" xfId="4" applyNumberFormat="1" applyFont="1" applyFill="1" applyBorder="1"/>
    <xf numFmtId="4" fontId="12" fillId="0" borderId="63" xfId="4" applyNumberFormat="1" applyFont="1" applyFill="1" applyBorder="1"/>
    <xf numFmtId="4" fontId="12" fillId="7" borderId="62" xfId="4" applyNumberFormat="1" applyFont="1" applyFill="1" applyBorder="1"/>
    <xf numFmtId="4" fontId="12" fillId="7" borderId="63" xfId="4" applyNumberFormat="1" applyFont="1" applyFill="1" applyBorder="1"/>
    <xf numFmtId="4" fontId="12" fillId="0" borderId="65" xfId="4" applyNumberFormat="1" applyFont="1" applyFill="1" applyBorder="1"/>
    <xf numFmtId="4" fontId="12" fillId="7" borderId="65" xfId="4" applyNumberFormat="1" applyFont="1" applyFill="1" applyBorder="1"/>
    <xf numFmtId="0" fontId="13" fillId="6" borderId="66" xfId="4" applyFont="1" applyBorder="1" applyAlignment="1">
      <alignment horizontal="center" vertical="top" wrapText="1"/>
    </xf>
    <xf numFmtId="0" fontId="8" fillId="4" borderId="71" xfId="3" applyBorder="1" applyAlignment="1">
      <alignment horizontal="center" vertical="center" wrapText="1"/>
    </xf>
    <xf numFmtId="0" fontId="13" fillId="6" borderId="64" xfId="4" applyFont="1" applyBorder="1" applyAlignment="1">
      <alignment horizontal="center" vertical="top" wrapText="1"/>
    </xf>
    <xf numFmtId="4" fontId="12" fillId="0" borderId="75" xfId="4" applyNumberFormat="1" applyFont="1" applyFill="1" applyBorder="1"/>
    <xf numFmtId="4" fontId="12" fillId="0" borderId="76" xfId="4" applyNumberFormat="1" applyFont="1" applyFill="1" applyBorder="1"/>
    <xf numFmtId="4" fontId="12" fillId="0" borderId="77" xfId="4" applyNumberFormat="1" applyFont="1" applyFill="1" applyBorder="1"/>
    <xf numFmtId="0" fontId="9" fillId="6" borderId="79" xfId="4" applyBorder="1" applyAlignment="1">
      <alignment horizontal="left" vertical="center"/>
    </xf>
    <xf numFmtId="0" fontId="9" fillId="6" borderId="80" xfId="4" applyBorder="1"/>
    <xf numFmtId="0" fontId="9" fillId="6" borderId="81" xfId="4" applyBorder="1"/>
    <xf numFmtId="0" fontId="9" fillId="6" borderId="79" xfId="4" applyBorder="1"/>
    <xf numFmtId="0" fontId="9" fillId="6" borderId="82" xfId="4" applyBorder="1"/>
    <xf numFmtId="0" fontId="9" fillId="6" borderId="83" xfId="4" applyBorder="1"/>
    <xf numFmtId="0" fontId="9" fillId="6" borderId="84" xfId="4" applyBorder="1"/>
    <xf numFmtId="0" fontId="20" fillId="0" borderId="0" xfId="0" applyFont="1"/>
    <xf numFmtId="0" fontId="20" fillId="0" borderId="0" xfId="0" applyFont="1" applyBorder="1"/>
    <xf numFmtId="4" fontId="12" fillId="7" borderId="85" xfId="4" applyNumberFormat="1" applyFont="1" applyFill="1" applyBorder="1"/>
    <xf numFmtId="4" fontId="12" fillId="7" borderId="3" xfId="4" applyNumberFormat="1" applyFont="1" applyFill="1" applyBorder="1"/>
    <xf numFmtId="4" fontId="12" fillId="7" borderId="86" xfId="4" applyNumberFormat="1" applyFont="1" applyFill="1" applyBorder="1"/>
    <xf numFmtId="4" fontId="12" fillId="7" borderId="87" xfId="4" applyNumberFormat="1" applyFont="1" applyFill="1" applyBorder="1"/>
    <xf numFmtId="0" fontId="8" fillId="4" borderId="88" xfId="3" applyBorder="1" applyAlignment="1">
      <alignment horizontal="center" vertical="top" wrapText="1"/>
    </xf>
    <xf numFmtId="0" fontId="8" fillId="4" borderId="89" xfId="3" applyBorder="1" applyAlignment="1">
      <alignment horizontal="center" vertical="top" wrapText="1"/>
    </xf>
    <xf numFmtId="0" fontId="8" fillId="4" borderId="90" xfId="3" applyBorder="1" applyAlignment="1">
      <alignment horizontal="center"/>
    </xf>
    <xf numFmtId="4" fontId="8" fillId="4" borderId="1" xfId="3" applyNumberFormat="1" applyBorder="1" applyAlignment="1">
      <alignment horizontal="right" vertical="top" wrapText="1"/>
    </xf>
    <xf numFmtId="4" fontId="8" fillId="4" borderId="56" xfId="3" applyNumberFormat="1" applyBorder="1" applyAlignment="1">
      <alignment horizontal="right" vertical="top" wrapText="1"/>
    </xf>
    <xf numFmtId="4" fontId="8" fillId="4" borderId="91" xfId="3" applyNumberFormat="1" applyBorder="1" applyAlignment="1">
      <alignment horizontal="right" vertical="top" wrapText="1"/>
    </xf>
    <xf numFmtId="4" fontId="8" fillId="4" borderId="57" xfId="3" applyNumberFormat="1" applyBorder="1" applyAlignment="1">
      <alignment horizontal="right"/>
    </xf>
    <xf numFmtId="4" fontId="8" fillId="4" borderId="58" xfId="3" applyNumberFormat="1" applyBorder="1" applyAlignment="1">
      <alignment horizontal="right" vertical="top" wrapText="1"/>
    </xf>
    <xf numFmtId="4" fontId="8" fillId="4" borderId="59" xfId="3" applyNumberFormat="1" applyBorder="1" applyAlignment="1">
      <alignment horizontal="right"/>
    </xf>
    <xf numFmtId="4" fontId="8" fillId="4" borderId="62" xfId="3" applyNumberFormat="1" applyBorder="1" applyAlignment="1">
      <alignment horizontal="right" vertical="top" wrapText="1"/>
    </xf>
    <xf numFmtId="4" fontId="8" fillId="4" borderId="92" xfId="3" applyNumberFormat="1" applyBorder="1" applyAlignment="1">
      <alignment horizontal="right" vertical="top" wrapText="1"/>
    </xf>
    <xf numFmtId="4" fontId="8" fillId="4" borderId="63" xfId="3" applyNumberFormat="1" applyBorder="1" applyAlignment="1">
      <alignment horizontal="right"/>
    </xf>
    <xf numFmtId="4" fontId="8" fillId="4" borderId="93" xfId="3" applyNumberFormat="1" applyBorder="1" applyAlignment="1">
      <alignment horizontal="right" vertical="top" wrapText="1"/>
    </xf>
    <xf numFmtId="4" fontId="8" fillId="4" borderId="94" xfId="3" applyNumberFormat="1" applyBorder="1" applyAlignment="1">
      <alignment horizontal="right" vertical="top" wrapText="1"/>
    </xf>
    <xf numFmtId="4" fontId="8" fillId="4" borderId="95" xfId="3" applyNumberFormat="1" applyBorder="1" applyAlignment="1">
      <alignment horizontal="right"/>
    </xf>
    <xf numFmtId="0" fontId="13" fillId="6" borderId="42" xfId="4" applyFont="1" applyBorder="1" applyAlignment="1">
      <alignment horizontal="center" wrapText="1"/>
    </xf>
    <xf numFmtId="0" fontId="13" fillId="6" borderId="45" xfId="4" applyFont="1" applyBorder="1" applyAlignment="1">
      <alignment horizontal="center" wrapText="1"/>
    </xf>
    <xf numFmtId="0" fontId="13" fillId="6" borderId="18" xfId="4" applyFont="1" applyBorder="1" applyAlignment="1">
      <alignment horizontal="center" wrapText="1"/>
    </xf>
    <xf numFmtId="0" fontId="13" fillId="6" borderId="19" xfId="4" applyFont="1" applyBorder="1" applyAlignment="1">
      <alignment horizontal="center" wrapText="1"/>
    </xf>
    <xf numFmtId="0" fontId="19" fillId="5" borderId="37" xfId="1" applyFont="1" applyBorder="1" applyAlignment="1">
      <alignment vertical="top" wrapText="1"/>
    </xf>
    <xf numFmtId="0" fontId="19" fillId="5" borderId="27" xfId="1" applyFont="1" applyBorder="1" applyAlignment="1">
      <alignment vertical="top" wrapText="1"/>
    </xf>
    <xf numFmtId="0" fontId="19" fillId="5" borderId="38" xfId="1" applyFont="1" applyBorder="1" applyAlignment="1">
      <alignment vertical="top" wrapText="1"/>
    </xf>
    <xf numFmtId="0" fontId="7" fillId="5" borderId="39" xfId="1" applyFont="1" applyBorder="1" applyAlignment="1">
      <alignment vertical="top" wrapText="1"/>
    </xf>
    <xf numFmtId="0" fontId="7" fillId="5" borderId="40" xfId="1" applyFont="1" applyBorder="1" applyAlignment="1">
      <alignment vertical="top" wrapText="1"/>
    </xf>
    <xf numFmtId="0" fontId="7" fillId="5" borderId="41" xfId="1" applyFont="1" applyBorder="1" applyAlignment="1">
      <alignment vertical="top" wrapText="1"/>
    </xf>
    <xf numFmtId="0" fontId="13" fillId="10" borderId="42" xfId="4" applyFont="1" applyFill="1" applyBorder="1" applyAlignment="1">
      <alignment horizontal="center" vertical="center" wrapText="1"/>
    </xf>
    <xf numFmtId="0" fontId="13" fillId="10" borderId="43" xfId="4" applyFont="1" applyFill="1" applyBorder="1" applyAlignment="1">
      <alignment horizontal="center" vertical="center" wrapText="1"/>
    </xf>
    <xf numFmtId="0" fontId="13" fillId="10" borderId="44" xfId="4" applyFont="1" applyFill="1" applyBorder="1" applyAlignment="1">
      <alignment horizontal="center" vertical="center" wrapText="1"/>
    </xf>
    <xf numFmtId="0" fontId="13" fillId="6" borderId="46" xfId="4" applyFont="1" applyBorder="1" applyAlignment="1">
      <alignment horizontal="center" wrapText="1"/>
    </xf>
    <xf numFmtId="0" fontId="18" fillId="5" borderId="30" xfId="1" applyFont="1" applyBorder="1" applyAlignment="1">
      <alignment horizontal="left" vertical="center" wrapText="1"/>
    </xf>
    <xf numFmtId="0" fontId="18" fillId="5" borderId="31" xfId="1" applyFont="1" applyBorder="1" applyAlignment="1">
      <alignment horizontal="left" vertical="center" wrapText="1"/>
    </xf>
    <xf numFmtId="0" fontId="18" fillId="5" borderId="34" xfId="1" applyFont="1" applyBorder="1" applyAlignment="1">
      <alignment horizontal="left" vertical="center" wrapText="1"/>
    </xf>
    <xf numFmtId="0" fontId="13" fillId="6" borderId="35" xfId="4" applyFont="1" applyBorder="1" applyAlignment="1">
      <alignment vertical="center" wrapText="1"/>
    </xf>
    <xf numFmtId="0" fontId="13" fillId="6" borderId="36" xfId="4" applyFont="1" applyBorder="1" applyAlignment="1">
      <alignment vertical="center" wrapText="1"/>
    </xf>
    <xf numFmtId="0" fontId="13" fillId="6" borderId="67" xfId="4" applyFont="1" applyBorder="1" applyAlignment="1">
      <alignment horizontal="center" vertical="center"/>
    </xf>
    <xf numFmtId="0" fontId="13" fillId="6" borderId="68" xfId="4" applyFont="1" applyBorder="1" applyAlignment="1">
      <alignment horizontal="center" vertical="center"/>
    </xf>
    <xf numFmtId="0" fontId="8" fillId="4" borderId="69" xfId="3" applyBorder="1" applyAlignment="1">
      <alignment horizontal="center" vertical="center" wrapText="1"/>
    </xf>
    <xf numFmtId="0" fontId="8" fillId="4" borderId="70" xfId="3" applyBorder="1" applyAlignment="1">
      <alignment horizontal="center" vertical="center" wrapText="1"/>
    </xf>
    <xf numFmtId="0" fontId="13" fillId="6" borderId="0" xfId="4" applyFont="1" applyBorder="1" applyAlignment="1">
      <alignment horizontal="center" vertical="center"/>
    </xf>
    <xf numFmtId="0" fontId="19" fillId="5" borderId="72" xfId="1" applyFont="1" applyBorder="1" applyAlignment="1">
      <alignment horizontal="left" vertical="center" wrapText="1"/>
    </xf>
    <xf numFmtId="0" fontId="19" fillId="5" borderId="73" xfId="1" applyFont="1" applyBorder="1" applyAlignment="1">
      <alignment horizontal="left" vertical="center" wrapText="1"/>
    </xf>
    <xf numFmtId="0" fontId="19" fillId="5" borderId="74" xfId="1" applyFont="1" applyBorder="1" applyAlignment="1">
      <alignment horizontal="left" vertical="center" wrapText="1"/>
    </xf>
    <xf numFmtId="0" fontId="13" fillId="6" borderId="55" xfId="4" applyFont="1" applyBorder="1" applyAlignment="1">
      <alignment horizontal="left" vertical="center"/>
    </xf>
    <xf numFmtId="0" fontId="13" fillId="6" borderId="78" xfId="4" applyFont="1" applyBorder="1" applyAlignment="1">
      <alignment horizontal="left" vertical="center"/>
    </xf>
    <xf numFmtId="0" fontId="13" fillId="6" borderId="40" xfId="4" applyFont="1" applyBorder="1" applyAlignment="1">
      <alignment horizontal="center" vertical="center" wrapText="1"/>
    </xf>
    <xf numFmtId="0" fontId="13" fillId="6" borderId="41" xfId="4" applyFont="1" applyBorder="1" applyAlignment="1">
      <alignment horizontal="center" vertical="center" wrapText="1"/>
    </xf>
    <xf numFmtId="0" fontId="13" fillId="6" borderId="67" xfId="4" applyFont="1" applyBorder="1" applyAlignment="1">
      <alignment horizontal="center" vertical="center" wrapText="1"/>
    </xf>
    <xf numFmtId="0" fontId="13" fillId="6" borderId="68" xfId="4" applyFont="1" applyBorder="1" applyAlignment="1">
      <alignment horizontal="center" vertical="center" wrapText="1"/>
    </xf>
    <xf numFmtId="0" fontId="11" fillId="0" borderId="0" xfId="0" applyFont="1" applyProtection="1"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11" fillId="0" borderId="1" xfId="0" applyFont="1" applyBorder="1" applyProtection="1"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4" fontId="11" fillId="0" borderId="1" xfId="0" applyNumberFormat="1" applyFont="1" applyBorder="1" applyProtection="1">
      <protection locked="0"/>
    </xf>
    <xf numFmtId="164" fontId="11" fillId="7" borderId="1" xfId="2" applyNumberFormat="1" applyFont="1" applyFill="1" applyBorder="1" applyProtection="1">
      <protection locked="0"/>
    </xf>
    <xf numFmtId="1" fontId="11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Protection="1">
      <protection locked="0"/>
    </xf>
    <xf numFmtId="0" fontId="11" fillId="0" borderId="2" xfId="0" applyFont="1" applyFill="1" applyBorder="1" applyAlignment="1" applyProtection="1">
      <alignment wrapText="1"/>
      <protection locked="0"/>
    </xf>
    <xf numFmtId="0" fontId="11" fillId="0" borderId="1" xfId="0" applyFont="1" applyBorder="1" applyAlignment="1" applyProtection="1">
      <alignment horizontal="justify" wrapText="1"/>
      <protection locked="0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11" fillId="0" borderId="1" xfId="2" applyNumberFormat="1" applyFont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0" fontId="22" fillId="0" borderId="0" xfId="0" applyFont="1" applyBorder="1" applyAlignment="1" applyProtection="1"/>
    <xf numFmtId="0" fontId="21" fillId="0" borderId="0" xfId="0" applyFont="1" applyBorder="1" applyAlignment="1" applyProtection="1"/>
    <xf numFmtId="0" fontId="21" fillId="0" borderId="0" xfId="0" applyFont="1" applyFill="1" applyBorder="1" applyAlignment="1" applyProtection="1"/>
    <xf numFmtId="9" fontId="0" fillId="0" borderId="0" xfId="0" applyNumberFormat="1" applyProtection="1"/>
    <xf numFmtId="0" fontId="3" fillId="0" borderId="0" xfId="0" applyFont="1" applyProtection="1"/>
    <xf numFmtId="10" fontId="24" fillId="0" borderId="0" xfId="0" applyNumberFormat="1" applyFont="1" applyProtection="1"/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/>
    <xf numFmtId="0" fontId="2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0" fillId="3" borderId="5" xfId="0" applyFill="1" applyBorder="1" applyAlignment="1" applyProtection="1"/>
    <xf numFmtId="0" fontId="13" fillId="6" borderId="6" xfId="4" applyFont="1" applyAlignment="1" applyProtection="1">
      <alignment horizontal="center" vertical="center" wrapText="1"/>
    </xf>
    <xf numFmtId="4" fontId="13" fillId="6" borderId="32" xfId="4" applyNumberFormat="1" applyFont="1" applyBorder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15" fillId="4" borderId="6" xfId="3" applyFont="1" applyAlignment="1" applyProtection="1">
      <alignment horizontal="right" vertical="center"/>
    </xf>
    <xf numFmtId="4" fontId="15" fillId="4" borderId="6" xfId="3" applyNumberFormat="1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17" fillId="0" borderId="33" xfId="0" applyFont="1" applyBorder="1" applyAlignment="1" applyProtection="1"/>
    <xf numFmtId="0" fontId="17" fillId="0" borderId="0" xfId="0" applyFont="1" applyBorder="1" applyAlignment="1" applyProtection="1"/>
    <xf numFmtId="0" fontId="17" fillId="0" borderId="0" xfId="0" applyFont="1" applyFill="1" applyBorder="1" applyAlignment="1" applyProtection="1"/>
    <xf numFmtId="4" fontId="11" fillId="2" borderId="1" xfId="0" applyNumberFormat="1" applyFont="1" applyFill="1" applyBorder="1" applyProtection="1"/>
    <xf numFmtId="4" fontId="11" fillId="9" borderId="1" xfId="0" applyNumberFormat="1" applyFont="1" applyFill="1" applyBorder="1" applyProtection="1"/>
    <xf numFmtId="4" fontId="0" fillId="0" borderId="0" xfId="0" applyNumberFormat="1" applyProtection="1"/>
    <xf numFmtId="0" fontId="11" fillId="0" borderId="0" xfId="0" applyFont="1" applyProtection="1"/>
    <xf numFmtId="0" fontId="16" fillId="0" borderId="0" xfId="0" applyFont="1" applyProtection="1"/>
    <xf numFmtId="10" fontId="23" fillId="0" borderId="0" xfId="0" applyNumberFormat="1" applyFont="1" applyProtection="1"/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1" fillId="3" borderId="3" xfId="0" applyFont="1" applyFill="1" applyBorder="1" applyAlignment="1" applyProtection="1"/>
    <xf numFmtId="0" fontId="11" fillId="3" borderId="4" xfId="0" applyFont="1" applyFill="1" applyBorder="1" applyAlignment="1" applyProtection="1"/>
    <xf numFmtId="0" fontId="11" fillId="3" borderId="5" xfId="0" applyFont="1" applyFill="1" applyBorder="1" applyAlignment="1" applyProtection="1"/>
    <xf numFmtId="0" fontId="15" fillId="4" borderId="6" xfId="3" applyFont="1" applyAlignment="1" applyProtection="1">
      <alignment vertical="center"/>
    </xf>
    <xf numFmtId="0" fontId="15" fillId="4" borderId="6" xfId="3" applyFont="1" applyProtection="1"/>
    <xf numFmtId="0" fontId="8" fillId="4" borderId="6" xfId="3" applyFont="1" applyAlignment="1" applyProtection="1">
      <alignment horizontal="right" vertical="center"/>
    </xf>
    <xf numFmtId="0" fontId="11" fillId="0" borderId="0" xfId="0" applyFont="1" applyBorder="1" applyAlignment="1" applyProtection="1"/>
  </cellXfs>
  <cellStyles count="5">
    <cellStyle name="Navadno" xfId="0" builtinId="0"/>
    <cellStyle name="Nevtralno" xfId="1" builtinId="28"/>
    <cellStyle name="Odstotek" xfId="2" builtinId="5"/>
    <cellStyle name="Računanje" xfId="3" builtinId="22"/>
    <cellStyle name="Vnos" xfId="4" builtinId="20"/>
  </cellStyles>
  <dxfs count="2">
    <dxf>
      <font>
        <strike val="0"/>
        <condense val="0"/>
        <extend val="0"/>
        <color indexed="10"/>
      </font>
    </dxf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762000</xdr:colOff>
      <xdr:row>1</xdr:row>
      <xdr:rowOff>53340</xdr:rowOff>
    </xdr:from>
    <xdr:to>
      <xdr:col>11</xdr:col>
      <xdr:colOff>318770</xdr:colOff>
      <xdr:row>4</xdr:row>
      <xdr:rowOff>112395</xdr:rowOff>
    </xdr:to>
    <xdr:grpSp>
      <xdr:nvGrpSpPr>
        <xdr:cNvPr id="7" name="Skupina 6"/>
        <xdr:cNvGrpSpPr/>
      </xdr:nvGrpSpPr>
      <xdr:grpSpPr>
        <a:xfrm>
          <a:off x="8010525" y="215265"/>
          <a:ext cx="5662295" cy="697230"/>
          <a:chOff x="0" y="0"/>
          <a:chExt cx="5835650" cy="683895"/>
        </a:xfrm>
      </xdr:grpSpPr>
      <xdr:pic>
        <xdr:nvPicPr>
          <xdr:cNvPr id="8" name="Slika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9" name="Slika 8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0" name="Slika 9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528917</xdr:colOff>
      <xdr:row>1</xdr:row>
      <xdr:rowOff>116542</xdr:rowOff>
    </xdr:from>
    <xdr:to>
      <xdr:col>12</xdr:col>
      <xdr:colOff>940920</xdr:colOff>
      <xdr:row>4</xdr:row>
      <xdr:rowOff>154978</xdr:rowOff>
    </xdr:to>
    <xdr:grpSp>
      <xdr:nvGrpSpPr>
        <xdr:cNvPr id="2" name="Skupina 1"/>
        <xdr:cNvGrpSpPr/>
      </xdr:nvGrpSpPr>
      <xdr:grpSpPr>
        <a:xfrm>
          <a:off x="9941858" y="273424"/>
          <a:ext cx="5667562" cy="665966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</xdr:row>
      <xdr:rowOff>0</xdr:rowOff>
    </xdr:from>
    <xdr:to>
      <xdr:col>9</xdr:col>
      <xdr:colOff>364490</xdr:colOff>
      <xdr:row>39</xdr:row>
      <xdr:rowOff>158115</xdr:rowOff>
    </xdr:to>
    <xdr:grpSp>
      <xdr:nvGrpSpPr>
        <xdr:cNvPr id="2" name="Skupina 1"/>
        <xdr:cNvGrpSpPr/>
      </xdr:nvGrpSpPr>
      <xdr:grpSpPr>
        <a:xfrm>
          <a:off x="3314700" y="6219825"/>
          <a:ext cx="5908040" cy="643890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</xdr:row>
      <xdr:rowOff>0</xdr:rowOff>
    </xdr:from>
    <xdr:to>
      <xdr:col>3</xdr:col>
      <xdr:colOff>1187450</xdr:colOff>
      <xdr:row>39</xdr:row>
      <xdr:rowOff>135255</xdr:rowOff>
    </xdr:to>
    <xdr:grpSp>
      <xdr:nvGrpSpPr>
        <xdr:cNvPr id="2" name="Skupina 1"/>
        <xdr:cNvGrpSpPr/>
      </xdr:nvGrpSpPr>
      <xdr:grpSpPr>
        <a:xfrm>
          <a:off x="4162425" y="6972300"/>
          <a:ext cx="5845175" cy="706755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440267</xdr:colOff>
      <xdr:row>0</xdr:row>
      <xdr:rowOff>127000</xdr:rowOff>
    </xdr:from>
    <xdr:to>
      <xdr:col>18</xdr:col>
      <xdr:colOff>10584</xdr:colOff>
      <xdr:row>4</xdr:row>
      <xdr:rowOff>133562</xdr:rowOff>
    </xdr:to>
    <xdr:grpSp>
      <xdr:nvGrpSpPr>
        <xdr:cNvPr id="2" name="Skupina 1"/>
        <xdr:cNvGrpSpPr/>
      </xdr:nvGrpSpPr>
      <xdr:grpSpPr>
        <a:xfrm>
          <a:off x="8261350" y="127000"/>
          <a:ext cx="5920317" cy="641562"/>
          <a:chOff x="0" y="0"/>
          <a:chExt cx="5835650" cy="68389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177415" cy="68389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BC598"/>
  <sheetViews>
    <sheetView tabSelected="1" zoomScaleNormal="100" workbookViewId="0">
      <selection activeCell="L15" sqref="L15"/>
    </sheetView>
  </sheetViews>
  <sheetFormatPr defaultRowHeight="12.75"/>
  <cols>
    <col min="1" max="1" width="51.5703125" style="167" customWidth="1"/>
    <col min="2" max="2" width="22" style="167" customWidth="1"/>
    <col min="3" max="3" width="20.140625" style="167" bestFit="1" customWidth="1"/>
    <col min="4" max="4" width="6.140625" style="167" bestFit="1" customWidth="1"/>
    <col min="5" max="5" width="8.85546875" style="167" bestFit="1" customWidth="1"/>
    <col min="6" max="6" width="14.42578125" style="167" customWidth="1"/>
    <col min="7" max="7" width="17.42578125" style="167" customWidth="1"/>
    <col min="8" max="8" width="11.7109375" style="167" customWidth="1"/>
    <col min="9" max="9" width="10.140625" style="167" bestFit="1" customWidth="1"/>
    <col min="10" max="10" width="19.85546875" style="167" customWidth="1"/>
    <col min="11" max="11" width="18" style="167" customWidth="1"/>
    <col min="12" max="12" width="15.85546875" style="167" customWidth="1"/>
    <col min="13" max="13" width="17.42578125" style="167" customWidth="1"/>
    <col min="14" max="14" width="16.5703125" style="167" customWidth="1"/>
    <col min="15" max="15" width="11.5703125" style="167" customWidth="1"/>
    <col min="16" max="16384" width="9.140625" style="167"/>
  </cols>
  <sheetData>
    <row r="1" spans="1:55" s="172" customFormat="1"/>
    <row r="2" spans="1:55" s="172" customFormat="1"/>
    <row r="3" spans="1:55" s="172" customFormat="1" ht="18.75">
      <c r="A3" s="173" t="s">
        <v>75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</row>
    <row r="4" spans="1:55" s="172" customFormat="1" ht="18.75">
      <c r="A4" s="174" t="s">
        <v>76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55" s="172" customFormat="1" ht="18.75">
      <c r="A5" s="174" t="s">
        <v>77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55" s="172" customFormat="1" ht="18.75">
      <c r="A6" s="175" t="s">
        <v>78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</row>
    <row r="7" spans="1:55" s="172" customFormat="1"/>
    <row r="8" spans="1:55" s="172" customFormat="1">
      <c r="C8" s="176"/>
    </row>
    <row r="9" spans="1:55" s="172" customFormat="1">
      <c r="A9" s="177"/>
      <c r="B9" s="177"/>
      <c r="J9" s="178">
        <v>0</v>
      </c>
      <c r="K9" s="178">
        <v>8.6758000000000002E-2</v>
      </c>
      <c r="L9" s="178">
        <v>0.18032799999999999</v>
      </c>
    </row>
    <row r="10" spans="1:55" s="172" customFormat="1" ht="13.5" thickBot="1"/>
    <row r="11" spans="1:55" s="172" customFormat="1" ht="24" customHeight="1" thickBot="1">
      <c r="A11" s="179" t="s">
        <v>73</v>
      </c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</row>
    <row r="12" spans="1:55" s="172" customFormat="1">
      <c r="A12" s="181"/>
      <c r="B12" s="182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1:55" s="189" customFormat="1" ht="45">
      <c r="A13" s="185" t="s">
        <v>13</v>
      </c>
      <c r="B13" s="186" t="s">
        <v>4</v>
      </c>
      <c r="C13" s="185" t="s">
        <v>14</v>
      </c>
      <c r="D13" s="185" t="s">
        <v>1</v>
      </c>
      <c r="E13" s="185" t="s">
        <v>2</v>
      </c>
      <c r="F13" s="185" t="s">
        <v>28</v>
      </c>
      <c r="G13" s="187" t="s">
        <v>26</v>
      </c>
      <c r="H13" s="187" t="s">
        <v>40</v>
      </c>
      <c r="I13" s="187" t="s">
        <v>29</v>
      </c>
      <c r="J13" s="187" t="s">
        <v>27</v>
      </c>
      <c r="K13" s="187" t="s">
        <v>16</v>
      </c>
      <c r="L13" s="185" t="s">
        <v>41</v>
      </c>
      <c r="M13" s="187" t="s">
        <v>68</v>
      </c>
      <c r="N13" s="188" t="s">
        <v>17</v>
      </c>
      <c r="O13" s="187" t="s">
        <v>3</v>
      </c>
    </row>
    <row r="14" spans="1:55" ht="14.1" customHeight="1">
      <c r="A14" s="168"/>
      <c r="B14" s="169"/>
      <c r="C14" s="158"/>
      <c r="D14" s="158"/>
      <c r="E14" s="158"/>
      <c r="F14" s="160"/>
      <c r="G14" s="196">
        <f>E14*F14</f>
        <v>0</v>
      </c>
      <c r="H14" s="161"/>
      <c r="I14" s="197">
        <f t="shared" ref="I14:I51" si="0">SUM(G14*H14)</f>
        <v>0</v>
      </c>
      <c r="J14" s="196">
        <f t="shared" ref="J14:J51" si="1">G14-I14</f>
        <v>0</v>
      </c>
      <c r="K14" s="197">
        <f t="shared" ref="K14:K24" si="2">+J14</f>
        <v>0</v>
      </c>
      <c r="L14" s="170"/>
      <c r="M14" s="196">
        <f t="shared" ref="M14:M51" si="3">(K14*L14)/100</f>
        <v>0</v>
      </c>
      <c r="N14" s="196">
        <f t="shared" ref="N14:N51" si="4">G14-M14</f>
        <v>0</v>
      </c>
      <c r="O14" s="163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</row>
    <row r="15" spans="1:55" ht="14.1" customHeight="1">
      <c r="A15" s="168"/>
      <c r="B15" s="169"/>
      <c r="C15" s="158"/>
      <c r="D15" s="158"/>
      <c r="E15" s="158"/>
      <c r="F15" s="160"/>
      <c r="G15" s="196">
        <f t="shared" ref="G15:G51" si="5">E15*F15</f>
        <v>0</v>
      </c>
      <c r="H15" s="161"/>
      <c r="I15" s="197">
        <f t="shared" si="0"/>
        <v>0</v>
      </c>
      <c r="J15" s="196">
        <f t="shared" si="1"/>
        <v>0</v>
      </c>
      <c r="K15" s="197">
        <f t="shared" si="2"/>
        <v>0</v>
      </c>
      <c r="L15" s="170"/>
      <c r="M15" s="196">
        <f t="shared" si="3"/>
        <v>0</v>
      </c>
      <c r="N15" s="196">
        <f t="shared" si="4"/>
        <v>0</v>
      </c>
      <c r="O15" s="163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</row>
    <row r="16" spans="1:55" ht="14.1" customHeight="1">
      <c r="A16" s="168"/>
      <c r="B16" s="169"/>
      <c r="C16" s="158"/>
      <c r="D16" s="158"/>
      <c r="E16" s="158"/>
      <c r="F16" s="160"/>
      <c r="G16" s="196">
        <f t="shared" si="5"/>
        <v>0</v>
      </c>
      <c r="H16" s="161"/>
      <c r="I16" s="197">
        <f t="shared" si="0"/>
        <v>0</v>
      </c>
      <c r="J16" s="196">
        <f t="shared" si="1"/>
        <v>0</v>
      </c>
      <c r="K16" s="197">
        <f t="shared" si="2"/>
        <v>0</v>
      </c>
      <c r="L16" s="170"/>
      <c r="M16" s="196">
        <f t="shared" si="3"/>
        <v>0</v>
      </c>
      <c r="N16" s="196">
        <f t="shared" si="4"/>
        <v>0</v>
      </c>
      <c r="O16" s="163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</row>
    <row r="17" spans="1:55" ht="14.1" customHeight="1">
      <c r="A17" s="168"/>
      <c r="B17" s="169"/>
      <c r="C17" s="158"/>
      <c r="D17" s="158"/>
      <c r="E17" s="158"/>
      <c r="F17" s="160"/>
      <c r="G17" s="196">
        <f t="shared" si="5"/>
        <v>0</v>
      </c>
      <c r="H17" s="161"/>
      <c r="I17" s="197">
        <f t="shared" si="0"/>
        <v>0</v>
      </c>
      <c r="J17" s="196">
        <f t="shared" si="1"/>
        <v>0</v>
      </c>
      <c r="K17" s="197">
        <f t="shared" si="2"/>
        <v>0</v>
      </c>
      <c r="L17" s="170"/>
      <c r="M17" s="196">
        <f t="shared" si="3"/>
        <v>0</v>
      </c>
      <c r="N17" s="196">
        <f t="shared" si="4"/>
        <v>0</v>
      </c>
      <c r="O17" s="163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</row>
    <row r="18" spans="1:55" ht="14.1" customHeight="1">
      <c r="A18" s="171"/>
      <c r="B18" s="169"/>
      <c r="C18" s="158"/>
      <c r="D18" s="158"/>
      <c r="E18" s="158"/>
      <c r="F18" s="160"/>
      <c r="G18" s="196">
        <f t="shared" si="5"/>
        <v>0</v>
      </c>
      <c r="H18" s="161"/>
      <c r="I18" s="197">
        <f t="shared" si="0"/>
        <v>0</v>
      </c>
      <c r="J18" s="196">
        <f t="shared" si="1"/>
        <v>0</v>
      </c>
      <c r="K18" s="197">
        <f t="shared" si="2"/>
        <v>0</v>
      </c>
      <c r="L18" s="170"/>
      <c r="M18" s="196">
        <f t="shared" si="3"/>
        <v>0</v>
      </c>
      <c r="N18" s="196">
        <f t="shared" si="4"/>
        <v>0</v>
      </c>
      <c r="O18" s="163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</row>
    <row r="19" spans="1:55" ht="14.1" customHeight="1">
      <c r="A19" s="168"/>
      <c r="B19" s="169"/>
      <c r="C19" s="158"/>
      <c r="D19" s="158"/>
      <c r="E19" s="158"/>
      <c r="F19" s="160"/>
      <c r="G19" s="196">
        <f t="shared" si="5"/>
        <v>0</v>
      </c>
      <c r="H19" s="161"/>
      <c r="I19" s="197">
        <f t="shared" si="0"/>
        <v>0</v>
      </c>
      <c r="J19" s="196">
        <f t="shared" si="1"/>
        <v>0</v>
      </c>
      <c r="K19" s="197">
        <f t="shared" si="2"/>
        <v>0</v>
      </c>
      <c r="L19" s="170"/>
      <c r="M19" s="196">
        <f t="shared" si="3"/>
        <v>0</v>
      </c>
      <c r="N19" s="196">
        <f t="shared" si="4"/>
        <v>0</v>
      </c>
      <c r="O19" s="163"/>
      <c r="P19" s="172"/>
      <c r="Q19" s="172"/>
      <c r="R19" s="172"/>
      <c r="S19" s="172"/>
      <c r="T19" s="172"/>
      <c r="U19" s="198"/>
      <c r="V19" s="172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</row>
    <row r="20" spans="1:55" ht="14.1" customHeight="1">
      <c r="A20" s="168"/>
      <c r="B20" s="169"/>
      <c r="C20" s="158"/>
      <c r="D20" s="158"/>
      <c r="E20" s="158"/>
      <c r="F20" s="160"/>
      <c r="G20" s="196">
        <f t="shared" si="5"/>
        <v>0</v>
      </c>
      <c r="H20" s="161"/>
      <c r="I20" s="197">
        <f t="shared" si="0"/>
        <v>0</v>
      </c>
      <c r="J20" s="196">
        <f t="shared" si="1"/>
        <v>0</v>
      </c>
      <c r="K20" s="197">
        <f t="shared" si="2"/>
        <v>0</v>
      </c>
      <c r="L20" s="170"/>
      <c r="M20" s="196">
        <f t="shared" si="3"/>
        <v>0</v>
      </c>
      <c r="N20" s="196">
        <f t="shared" si="4"/>
        <v>0</v>
      </c>
      <c r="O20" s="163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</row>
    <row r="21" spans="1:55" ht="14.1" customHeight="1">
      <c r="A21" s="168"/>
      <c r="B21" s="169"/>
      <c r="C21" s="158"/>
      <c r="D21" s="158"/>
      <c r="E21" s="158"/>
      <c r="F21" s="160"/>
      <c r="G21" s="196">
        <f t="shared" si="5"/>
        <v>0</v>
      </c>
      <c r="H21" s="161"/>
      <c r="I21" s="197">
        <f t="shared" si="0"/>
        <v>0</v>
      </c>
      <c r="J21" s="196">
        <f t="shared" si="1"/>
        <v>0</v>
      </c>
      <c r="K21" s="197">
        <f t="shared" si="2"/>
        <v>0</v>
      </c>
      <c r="L21" s="170"/>
      <c r="M21" s="196">
        <f t="shared" si="3"/>
        <v>0</v>
      </c>
      <c r="N21" s="196">
        <f t="shared" si="4"/>
        <v>0</v>
      </c>
      <c r="O21" s="163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</row>
    <row r="22" spans="1:55" ht="14.1" customHeight="1">
      <c r="A22" s="168"/>
      <c r="B22" s="169"/>
      <c r="C22" s="158"/>
      <c r="D22" s="158"/>
      <c r="E22" s="158"/>
      <c r="F22" s="160"/>
      <c r="G22" s="196">
        <f t="shared" si="5"/>
        <v>0</v>
      </c>
      <c r="H22" s="161"/>
      <c r="I22" s="197">
        <f t="shared" si="0"/>
        <v>0</v>
      </c>
      <c r="J22" s="196">
        <f t="shared" si="1"/>
        <v>0</v>
      </c>
      <c r="K22" s="197">
        <f t="shared" si="2"/>
        <v>0</v>
      </c>
      <c r="L22" s="170"/>
      <c r="M22" s="196">
        <f t="shared" si="3"/>
        <v>0</v>
      </c>
      <c r="N22" s="196">
        <f t="shared" si="4"/>
        <v>0</v>
      </c>
      <c r="O22" s="163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</row>
    <row r="23" spans="1:55" ht="14.1" customHeight="1">
      <c r="A23" s="168"/>
      <c r="B23" s="169"/>
      <c r="C23" s="158"/>
      <c r="D23" s="158"/>
      <c r="E23" s="158"/>
      <c r="F23" s="160"/>
      <c r="G23" s="196">
        <f t="shared" si="5"/>
        <v>0</v>
      </c>
      <c r="H23" s="161"/>
      <c r="I23" s="197">
        <f t="shared" si="0"/>
        <v>0</v>
      </c>
      <c r="J23" s="196">
        <f t="shared" si="1"/>
        <v>0</v>
      </c>
      <c r="K23" s="197">
        <f t="shared" si="2"/>
        <v>0</v>
      </c>
      <c r="L23" s="170"/>
      <c r="M23" s="196">
        <f t="shared" si="3"/>
        <v>0</v>
      </c>
      <c r="N23" s="196">
        <f t="shared" si="4"/>
        <v>0</v>
      </c>
      <c r="O23" s="163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</row>
    <row r="24" spans="1:55" ht="14.1" customHeight="1">
      <c r="A24" s="168"/>
      <c r="B24" s="169"/>
      <c r="C24" s="158"/>
      <c r="D24" s="158"/>
      <c r="E24" s="158"/>
      <c r="F24" s="160"/>
      <c r="G24" s="196">
        <f t="shared" si="5"/>
        <v>0</v>
      </c>
      <c r="H24" s="161"/>
      <c r="I24" s="197">
        <f t="shared" si="0"/>
        <v>0</v>
      </c>
      <c r="J24" s="196">
        <f t="shared" si="1"/>
        <v>0</v>
      </c>
      <c r="K24" s="197">
        <f t="shared" si="2"/>
        <v>0</v>
      </c>
      <c r="L24" s="170"/>
      <c r="M24" s="196">
        <f t="shared" si="3"/>
        <v>0</v>
      </c>
      <c r="N24" s="196">
        <f t="shared" si="4"/>
        <v>0</v>
      </c>
      <c r="O24" s="163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</row>
    <row r="25" spans="1:55" ht="14.1" customHeight="1">
      <c r="A25" s="168"/>
      <c r="B25" s="169"/>
      <c r="C25" s="158"/>
      <c r="D25" s="158"/>
      <c r="E25" s="158"/>
      <c r="F25" s="160"/>
      <c r="G25" s="196">
        <f t="shared" si="5"/>
        <v>0</v>
      </c>
      <c r="H25" s="161"/>
      <c r="I25" s="197">
        <f t="shared" si="0"/>
        <v>0</v>
      </c>
      <c r="J25" s="196">
        <f t="shared" si="1"/>
        <v>0</v>
      </c>
      <c r="K25" s="197">
        <f t="shared" ref="K25:K30" si="6">+J25</f>
        <v>0</v>
      </c>
      <c r="L25" s="170"/>
      <c r="M25" s="196">
        <f t="shared" si="3"/>
        <v>0</v>
      </c>
      <c r="N25" s="196">
        <f t="shared" si="4"/>
        <v>0</v>
      </c>
      <c r="O25" s="163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</row>
    <row r="26" spans="1:55" ht="14.1" customHeight="1">
      <c r="A26" s="168"/>
      <c r="B26" s="169"/>
      <c r="C26" s="158"/>
      <c r="D26" s="158"/>
      <c r="E26" s="158"/>
      <c r="F26" s="160"/>
      <c r="G26" s="196">
        <f t="shared" si="5"/>
        <v>0</v>
      </c>
      <c r="H26" s="161"/>
      <c r="I26" s="197">
        <f t="shared" si="0"/>
        <v>0</v>
      </c>
      <c r="J26" s="196">
        <f t="shared" si="1"/>
        <v>0</v>
      </c>
      <c r="K26" s="197">
        <f t="shared" si="6"/>
        <v>0</v>
      </c>
      <c r="L26" s="170"/>
      <c r="M26" s="196">
        <f t="shared" si="3"/>
        <v>0</v>
      </c>
      <c r="N26" s="196">
        <f t="shared" si="4"/>
        <v>0</v>
      </c>
      <c r="O26" s="163"/>
      <c r="P26" s="172"/>
      <c r="Q26" s="172"/>
      <c r="R26" s="198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</row>
    <row r="27" spans="1:55" ht="14.1" customHeight="1">
      <c r="A27" s="168"/>
      <c r="B27" s="169"/>
      <c r="C27" s="158"/>
      <c r="D27" s="158"/>
      <c r="E27" s="158"/>
      <c r="F27" s="160"/>
      <c r="G27" s="196">
        <f t="shared" si="5"/>
        <v>0</v>
      </c>
      <c r="H27" s="161"/>
      <c r="I27" s="197">
        <f t="shared" si="0"/>
        <v>0</v>
      </c>
      <c r="J27" s="196">
        <f t="shared" si="1"/>
        <v>0</v>
      </c>
      <c r="K27" s="197">
        <f t="shared" si="6"/>
        <v>0</v>
      </c>
      <c r="L27" s="170"/>
      <c r="M27" s="196">
        <f t="shared" si="3"/>
        <v>0</v>
      </c>
      <c r="N27" s="196">
        <f t="shared" si="4"/>
        <v>0</v>
      </c>
      <c r="O27" s="163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/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</row>
    <row r="28" spans="1:55" ht="14.1" customHeight="1">
      <c r="A28" s="168"/>
      <c r="B28" s="169"/>
      <c r="C28" s="158"/>
      <c r="D28" s="158"/>
      <c r="E28" s="158"/>
      <c r="F28" s="160"/>
      <c r="G28" s="196">
        <f t="shared" si="5"/>
        <v>0</v>
      </c>
      <c r="H28" s="161"/>
      <c r="I28" s="197">
        <f t="shared" si="0"/>
        <v>0</v>
      </c>
      <c r="J28" s="196">
        <f t="shared" si="1"/>
        <v>0</v>
      </c>
      <c r="K28" s="197">
        <f t="shared" si="6"/>
        <v>0</v>
      </c>
      <c r="L28" s="170"/>
      <c r="M28" s="196">
        <f t="shared" si="3"/>
        <v>0</v>
      </c>
      <c r="N28" s="196">
        <f t="shared" si="4"/>
        <v>0</v>
      </c>
      <c r="O28" s="163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/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</row>
    <row r="29" spans="1:55" ht="14.1" customHeight="1">
      <c r="A29" s="168"/>
      <c r="B29" s="169"/>
      <c r="C29" s="158"/>
      <c r="D29" s="158"/>
      <c r="E29" s="158"/>
      <c r="F29" s="160"/>
      <c r="G29" s="196">
        <f t="shared" si="5"/>
        <v>0</v>
      </c>
      <c r="H29" s="161"/>
      <c r="I29" s="197">
        <f t="shared" si="0"/>
        <v>0</v>
      </c>
      <c r="J29" s="196">
        <f t="shared" si="1"/>
        <v>0</v>
      </c>
      <c r="K29" s="197">
        <f t="shared" si="6"/>
        <v>0</v>
      </c>
      <c r="L29" s="170"/>
      <c r="M29" s="196">
        <f t="shared" si="3"/>
        <v>0</v>
      </c>
      <c r="N29" s="196">
        <f t="shared" si="4"/>
        <v>0</v>
      </c>
      <c r="O29" s="163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</row>
    <row r="30" spans="1:55" ht="14.1" customHeight="1">
      <c r="A30" s="168"/>
      <c r="B30" s="169"/>
      <c r="C30" s="158"/>
      <c r="D30" s="158"/>
      <c r="E30" s="158"/>
      <c r="F30" s="160"/>
      <c r="G30" s="196">
        <f t="shared" si="5"/>
        <v>0</v>
      </c>
      <c r="H30" s="161"/>
      <c r="I30" s="197">
        <f t="shared" si="0"/>
        <v>0</v>
      </c>
      <c r="J30" s="196">
        <f t="shared" si="1"/>
        <v>0</v>
      </c>
      <c r="K30" s="197">
        <f t="shared" si="6"/>
        <v>0</v>
      </c>
      <c r="L30" s="170"/>
      <c r="M30" s="196">
        <f t="shared" si="3"/>
        <v>0</v>
      </c>
      <c r="N30" s="196">
        <f t="shared" si="4"/>
        <v>0</v>
      </c>
      <c r="O30" s="163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/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72"/>
      <c r="BB30" s="172"/>
      <c r="BC30" s="172"/>
    </row>
    <row r="31" spans="1:55" ht="14.1" customHeight="1">
      <c r="A31" s="168"/>
      <c r="B31" s="169"/>
      <c r="C31" s="158"/>
      <c r="D31" s="158"/>
      <c r="E31" s="158"/>
      <c r="F31" s="160"/>
      <c r="G31" s="196">
        <f t="shared" si="5"/>
        <v>0</v>
      </c>
      <c r="H31" s="161"/>
      <c r="I31" s="197">
        <f t="shared" si="0"/>
        <v>0</v>
      </c>
      <c r="J31" s="196">
        <f t="shared" si="1"/>
        <v>0</v>
      </c>
      <c r="K31" s="197">
        <f>+J31</f>
        <v>0</v>
      </c>
      <c r="L31" s="170"/>
      <c r="M31" s="196">
        <f t="shared" si="3"/>
        <v>0</v>
      </c>
      <c r="N31" s="196">
        <f t="shared" si="4"/>
        <v>0</v>
      </c>
      <c r="O31" s="163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</row>
    <row r="32" spans="1:55" ht="14.1" customHeight="1">
      <c r="A32" s="168"/>
      <c r="B32" s="169"/>
      <c r="C32" s="158"/>
      <c r="D32" s="158"/>
      <c r="E32" s="158"/>
      <c r="F32" s="160"/>
      <c r="G32" s="196">
        <f t="shared" si="5"/>
        <v>0</v>
      </c>
      <c r="H32" s="161"/>
      <c r="I32" s="197">
        <f t="shared" si="0"/>
        <v>0</v>
      </c>
      <c r="J32" s="196">
        <f t="shared" si="1"/>
        <v>0</v>
      </c>
      <c r="K32" s="197">
        <f>+J32</f>
        <v>0</v>
      </c>
      <c r="L32" s="170"/>
      <c r="M32" s="196">
        <f t="shared" si="3"/>
        <v>0</v>
      </c>
      <c r="N32" s="196">
        <f t="shared" si="4"/>
        <v>0</v>
      </c>
      <c r="O32" s="163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</row>
    <row r="33" spans="1:55" ht="14.1" customHeight="1">
      <c r="A33" s="168"/>
      <c r="B33" s="169"/>
      <c r="C33" s="158"/>
      <c r="D33" s="158"/>
      <c r="E33" s="166"/>
      <c r="F33" s="160"/>
      <c r="G33" s="196">
        <f t="shared" si="5"/>
        <v>0</v>
      </c>
      <c r="H33" s="161"/>
      <c r="I33" s="197">
        <f t="shared" si="0"/>
        <v>0</v>
      </c>
      <c r="J33" s="196">
        <f t="shared" si="1"/>
        <v>0</v>
      </c>
      <c r="K33" s="197">
        <f t="shared" ref="K33:K38" si="7">+J33</f>
        <v>0</v>
      </c>
      <c r="L33" s="170"/>
      <c r="M33" s="196">
        <f t="shared" si="3"/>
        <v>0</v>
      </c>
      <c r="N33" s="196">
        <f t="shared" si="4"/>
        <v>0</v>
      </c>
      <c r="O33" s="163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/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</row>
    <row r="34" spans="1:55" ht="14.1" customHeight="1">
      <c r="A34" s="168"/>
      <c r="B34" s="169"/>
      <c r="C34" s="158"/>
      <c r="D34" s="158"/>
      <c r="E34" s="166"/>
      <c r="F34" s="160"/>
      <c r="G34" s="196">
        <f t="shared" si="5"/>
        <v>0</v>
      </c>
      <c r="H34" s="161"/>
      <c r="I34" s="197">
        <f t="shared" si="0"/>
        <v>0</v>
      </c>
      <c r="J34" s="196">
        <f t="shared" si="1"/>
        <v>0</v>
      </c>
      <c r="K34" s="197">
        <f t="shared" si="7"/>
        <v>0</v>
      </c>
      <c r="L34" s="170"/>
      <c r="M34" s="196">
        <f t="shared" si="3"/>
        <v>0</v>
      </c>
      <c r="N34" s="196">
        <f t="shared" si="4"/>
        <v>0</v>
      </c>
      <c r="O34" s="163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/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</row>
    <row r="35" spans="1:55" ht="14.1" customHeight="1">
      <c r="A35" s="168"/>
      <c r="B35" s="169"/>
      <c r="C35" s="158"/>
      <c r="D35" s="158"/>
      <c r="E35" s="166"/>
      <c r="F35" s="160"/>
      <c r="G35" s="196">
        <f t="shared" si="5"/>
        <v>0</v>
      </c>
      <c r="H35" s="161"/>
      <c r="I35" s="197">
        <f t="shared" si="0"/>
        <v>0</v>
      </c>
      <c r="J35" s="196">
        <f t="shared" si="1"/>
        <v>0</v>
      </c>
      <c r="K35" s="197">
        <f t="shared" si="7"/>
        <v>0</v>
      </c>
      <c r="L35" s="170"/>
      <c r="M35" s="196">
        <f t="shared" si="3"/>
        <v>0</v>
      </c>
      <c r="N35" s="196">
        <f t="shared" si="4"/>
        <v>0</v>
      </c>
      <c r="O35" s="163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</row>
    <row r="36" spans="1:55" ht="14.1" customHeight="1">
      <c r="A36" s="168"/>
      <c r="B36" s="169"/>
      <c r="C36" s="158"/>
      <c r="D36" s="158"/>
      <c r="E36" s="166"/>
      <c r="F36" s="160"/>
      <c r="G36" s="196">
        <f t="shared" si="5"/>
        <v>0</v>
      </c>
      <c r="H36" s="161"/>
      <c r="I36" s="197">
        <f t="shared" si="0"/>
        <v>0</v>
      </c>
      <c r="J36" s="196">
        <f t="shared" si="1"/>
        <v>0</v>
      </c>
      <c r="K36" s="197">
        <f t="shared" si="7"/>
        <v>0</v>
      </c>
      <c r="L36" s="170"/>
      <c r="M36" s="196">
        <f t="shared" si="3"/>
        <v>0</v>
      </c>
      <c r="N36" s="196">
        <f t="shared" si="4"/>
        <v>0</v>
      </c>
      <c r="O36" s="163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</row>
    <row r="37" spans="1:55" ht="14.1" customHeight="1">
      <c r="A37" s="168"/>
      <c r="B37" s="169"/>
      <c r="C37" s="158"/>
      <c r="D37" s="158"/>
      <c r="E37" s="166"/>
      <c r="F37" s="160"/>
      <c r="G37" s="196">
        <f t="shared" si="5"/>
        <v>0</v>
      </c>
      <c r="H37" s="161"/>
      <c r="I37" s="197">
        <f t="shared" si="0"/>
        <v>0</v>
      </c>
      <c r="J37" s="196">
        <f t="shared" si="1"/>
        <v>0</v>
      </c>
      <c r="K37" s="197">
        <f t="shared" si="7"/>
        <v>0</v>
      </c>
      <c r="L37" s="170"/>
      <c r="M37" s="196">
        <f t="shared" si="3"/>
        <v>0</v>
      </c>
      <c r="N37" s="196">
        <f t="shared" si="4"/>
        <v>0</v>
      </c>
      <c r="O37" s="163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72"/>
      <c r="BB37" s="172"/>
      <c r="BC37" s="172"/>
    </row>
    <row r="38" spans="1:55" ht="14.1" customHeight="1">
      <c r="A38" s="168"/>
      <c r="B38" s="169"/>
      <c r="C38" s="158"/>
      <c r="D38" s="158"/>
      <c r="E38" s="166"/>
      <c r="F38" s="160"/>
      <c r="G38" s="196">
        <f t="shared" si="5"/>
        <v>0</v>
      </c>
      <c r="H38" s="161"/>
      <c r="I38" s="197">
        <f t="shared" si="0"/>
        <v>0</v>
      </c>
      <c r="J38" s="196">
        <f t="shared" si="1"/>
        <v>0</v>
      </c>
      <c r="K38" s="197">
        <f t="shared" si="7"/>
        <v>0</v>
      </c>
      <c r="L38" s="170"/>
      <c r="M38" s="196">
        <f t="shared" si="3"/>
        <v>0</v>
      </c>
      <c r="N38" s="196">
        <f t="shared" si="4"/>
        <v>0</v>
      </c>
      <c r="O38" s="163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/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</row>
    <row r="39" spans="1:55" ht="14.1" customHeight="1">
      <c r="A39" s="168"/>
      <c r="B39" s="169"/>
      <c r="C39" s="158"/>
      <c r="D39" s="158"/>
      <c r="E39" s="166"/>
      <c r="F39" s="160"/>
      <c r="G39" s="196">
        <f t="shared" si="5"/>
        <v>0</v>
      </c>
      <c r="H39" s="161"/>
      <c r="I39" s="197">
        <f t="shared" si="0"/>
        <v>0</v>
      </c>
      <c r="J39" s="196">
        <f t="shared" si="1"/>
        <v>0</v>
      </c>
      <c r="K39" s="197">
        <f t="shared" ref="K39:K51" si="8">+J39</f>
        <v>0</v>
      </c>
      <c r="L39" s="170"/>
      <c r="M39" s="196">
        <f t="shared" si="3"/>
        <v>0</v>
      </c>
      <c r="N39" s="196">
        <f t="shared" si="4"/>
        <v>0</v>
      </c>
      <c r="O39" s="163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/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72"/>
      <c r="BB39" s="172"/>
      <c r="BC39" s="172"/>
    </row>
    <row r="40" spans="1:55" ht="14.1" customHeight="1">
      <c r="A40" s="168"/>
      <c r="B40" s="169"/>
      <c r="C40" s="158"/>
      <c r="D40" s="158"/>
      <c r="E40" s="166"/>
      <c r="F40" s="160"/>
      <c r="G40" s="196">
        <f t="shared" si="5"/>
        <v>0</v>
      </c>
      <c r="H40" s="161"/>
      <c r="I40" s="197">
        <f t="shared" si="0"/>
        <v>0</v>
      </c>
      <c r="J40" s="196">
        <f t="shared" si="1"/>
        <v>0</v>
      </c>
      <c r="K40" s="197">
        <f t="shared" si="8"/>
        <v>0</v>
      </c>
      <c r="L40" s="170"/>
      <c r="M40" s="196">
        <f t="shared" si="3"/>
        <v>0</v>
      </c>
      <c r="N40" s="196">
        <f t="shared" si="4"/>
        <v>0</v>
      </c>
      <c r="O40" s="163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/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</row>
    <row r="41" spans="1:55" ht="14.1" customHeight="1">
      <c r="A41" s="168"/>
      <c r="B41" s="169"/>
      <c r="C41" s="158"/>
      <c r="D41" s="158"/>
      <c r="E41" s="166"/>
      <c r="F41" s="160"/>
      <c r="G41" s="196">
        <f t="shared" si="5"/>
        <v>0</v>
      </c>
      <c r="H41" s="161"/>
      <c r="I41" s="197">
        <f t="shared" si="0"/>
        <v>0</v>
      </c>
      <c r="J41" s="196">
        <f t="shared" si="1"/>
        <v>0</v>
      </c>
      <c r="K41" s="197">
        <f t="shared" si="8"/>
        <v>0</v>
      </c>
      <c r="L41" s="170"/>
      <c r="M41" s="196">
        <f t="shared" si="3"/>
        <v>0</v>
      </c>
      <c r="N41" s="196">
        <f t="shared" si="4"/>
        <v>0</v>
      </c>
      <c r="O41" s="163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/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72"/>
      <c r="BB41" s="172"/>
      <c r="BC41" s="172"/>
    </row>
    <row r="42" spans="1:55" ht="14.1" customHeight="1">
      <c r="A42" s="168"/>
      <c r="B42" s="169"/>
      <c r="C42" s="158"/>
      <c r="D42" s="158"/>
      <c r="E42" s="166"/>
      <c r="F42" s="160"/>
      <c r="G42" s="196">
        <f t="shared" si="5"/>
        <v>0</v>
      </c>
      <c r="H42" s="161"/>
      <c r="I42" s="197">
        <f t="shared" si="0"/>
        <v>0</v>
      </c>
      <c r="J42" s="196">
        <f t="shared" si="1"/>
        <v>0</v>
      </c>
      <c r="K42" s="197">
        <f t="shared" si="8"/>
        <v>0</v>
      </c>
      <c r="L42" s="170"/>
      <c r="M42" s="196">
        <f t="shared" si="3"/>
        <v>0</v>
      </c>
      <c r="N42" s="196">
        <f t="shared" si="4"/>
        <v>0</v>
      </c>
      <c r="O42" s="163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/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</row>
    <row r="43" spans="1:55" ht="14.1" customHeight="1">
      <c r="A43" s="168"/>
      <c r="B43" s="169"/>
      <c r="C43" s="158"/>
      <c r="D43" s="158"/>
      <c r="E43" s="166"/>
      <c r="F43" s="160"/>
      <c r="G43" s="196">
        <f t="shared" si="5"/>
        <v>0</v>
      </c>
      <c r="H43" s="161"/>
      <c r="I43" s="197">
        <f t="shared" si="0"/>
        <v>0</v>
      </c>
      <c r="J43" s="196">
        <f t="shared" si="1"/>
        <v>0</v>
      </c>
      <c r="K43" s="197">
        <f t="shared" si="8"/>
        <v>0</v>
      </c>
      <c r="L43" s="170"/>
      <c r="M43" s="196">
        <f t="shared" si="3"/>
        <v>0</v>
      </c>
      <c r="N43" s="196">
        <f t="shared" si="4"/>
        <v>0</v>
      </c>
      <c r="O43" s="163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</row>
    <row r="44" spans="1:55" ht="14.1" customHeight="1">
      <c r="A44" s="168"/>
      <c r="B44" s="169"/>
      <c r="C44" s="158"/>
      <c r="D44" s="158"/>
      <c r="E44" s="166"/>
      <c r="F44" s="160"/>
      <c r="G44" s="196">
        <f t="shared" si="5"/>
        <v>0</v>
      </c>
      <c r="H44" s="161"/>
      <c r="I44" s="197">
        <f t="shared" si="0"/>
        <v>0</v>
      </c>
      <c r="J44" s="196">
        <f t="shared" si="1"/>
        <v>0</v>
      </c>
      <c r="K44" s="197">
        <f t="shared" si="8"/>
        <v>0</v>
      </c>
      <c r="L44" s="170"/>
      <c r="M44" s="196">
        <f t="shared" si="3"/>
        <v>0</v>
      </c>
      <c r="N44" s="196">
        <f t="shared" si="4"/>
        <v>0</v>
      </c>
      <c r="O44" s="163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</row>
    <row r="45" spans="1:55" ht="14.1" customHeight="1">
      <c r="A45" s="168"/>
      <c r="B45" s="169"/>
      <c r="C45" s="158"/>
      <c r="D45" s="158"/>
      <c r="E45" s="166"/>
      <c r="F45" s="160"/>
      <c r="G45" s="196">
        <f t="shared" si="5"/>
        <v>0</v>
      </c>
      <c r="H45" s="161"/>
      <c r="I45" s="197">
        <f t="shared" si="0"/>
        <v>0</v>
      </c>
      <c r="J45" s="196">
        <f t="shared" si="1"/>
        <v>0</v>
      </c>
      <c r="K45" s="197">
        <f t="shared" si="8"/>
        <v>0</v>
      </c>
      <c r="L45" s="170"/>
      <c r="M45" s="196">
        <f t="shared" si="3"/>
        <v>0</v>
      </c>
      <c r="N45" s="196">
        <f t="shared" si="4"/>
        <v>0</v>
      </c>
      <c r="O45" s="163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/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</row>
    <row r="46" spans="1:55" ht="14.1" customHeight="1">
      <c r="A46" s="168"/>
      <c r="B46" s="169"/>
      <c r="C46" s="158"/>
      <c r="D46" s="158"/>
      <c r="E46" s="166"/>
      <c r="F46" s="160"/>
      <c r="G46" s="196">
        <f t="shared" si="5"/>
        <v>0</v>
      </c>
      <c r="H46" s="161"/>
      <c r="I46" s="197">
        <f t="shared" si="0"/>
        <v>0</v>
      </c>
      <c r="J46" s="196">
        <f t="shared" si="1"/>
        <v>0</v>
      </c>
      <c r="K46" s="197">
        <f t="shared" si="8"/>
        <v>0</v>
      </c>
      <c r="L46" s="170"/>
      <c r="M46" s="196">
        <f t="shared" si="3"/>
        <v>0</v>
      </c>
      <c r="N46" s="196">
        <f t="shared" si="4"/>
        <v>0</v>
      </c>
      <c r="O46" s="163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/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</row>
    <row r="47" spans="1:55" ht="14.1" customHeight="1">
      <c r="A47" s="168"/>
      <c r="B47" s="169"/>
      <c r="C47" s="158"/>
      <c r="D47" s="158"/>
      <c r="E47" s="166"/>
      <c r="F47" s="160"/>
      <c r="G47" s="196">
        <f t="shared" si="5"/>
        <v>0</v>
      </c>
      <c r="H47" s="161"/>
      <c r="I47" s="197">
        <f t="shared" si="0"/>
        <v>0</v>
      </c>
      <c r="J47" s="196">
        <f t="shared" si="1"/>
        <v>0</v>
      </c>
      <c r="K47" s="197">
        <f t="shared" si="8"/>
        <v>0</v>
      </c>
      <c r="L47" s="170"/>
      <c r="M47" s="196">
        <f t="shared" si="3"/>
        <v>0</v>
      </c>
      <c r="N47" s="196">
        <f t="shared" si="4"/>
        <v>0</v>
      </c>
      <c r="O47" s="163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/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72"/>
      <c r="BB47" s="172"/>
      <c r="BC47" s="172"/>
    </row>
    <row r="48" spans="1:55" ht="14.1" customHeight="1">
      <c r="A48" s="168"/>
      <c r="B48" s="169"/>
      <c r="C48" s="158"/>
      <c r="D48" s="158"/>
      <c r="E48" s="166"/>
      <c r="F48" s="160"/>
      <c r="G48" s="196">
        <f t="shared" si="5"/>
        <v>0</v>
      </c>
      <c r="H48" s="161"/>
      <c r="I48" s="197">
        <f t="shared" si="0"/>
        <v>0</v>
      </c>
      <c r="J48" s="196">
        <f t="shared" si="1"/>
        <v>0</v>
      </c>
      <c r="K48" s="197">
        <f t="shared" si="8"/>
        <v>0</v>
      </c>
      <c r="L48" s="170"/>
      <c r="M48" s="196">
        <f t="shared" si="3"/>
        <v>0</v>
      </c>
      <c r="N48" s="196">
        <f t="shared" si="4"/>
        <v>0</v>
      </c>
      <c r="O48" s="163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/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</row>
    <row r="49" spans="1:55" ht="14.1" customHeight="1">
      <c r="A49" s="168"/>
      <c r="B49" s="169"/>
      <c r="C49" s="158"/>
      <c r="D49" s="158"/>
      <c r="E49" s="166"/>
      <c r="F49" s="160"/>
      <c r="G49" s="196">
        <f t="shared" si="5"/>
        <v>0</v>
      </c>
      <c r="H49" s="161"/>
      <c r="I49" s="197">
        <f t="shared" si="0"/>
        <v>0</v>
      </c>
      <c r="J49" s="196">
        <f t="shared" si="1"/>
        <v>0</v>
      </c>
      <c r="K49" s="197">
        <f t="shared" si="8"/>
        <v>0</v>
      </c>
      <c r="L49" s="170"/>
      <c r="M49" s="196">
        <f t="shared" si="3"/>
        <v>0</v>
      </c>
      <c r="N49" s="196">
        <f t="shared" si="4"/>
        <v>0</v>
      </c>
      <c r="O49" s="163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/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</row>
    <row r="50" spans="1:55" ht="14.1" customHeight="1">
      <c r="A50" s="168"/>
      <c r="B50" s="169"/>
      <c r="C50" s="158"/>
      <c r="D50" s="158"/>
      <c r="E50" s="166"/>
      <c r="F50" s="160"/>
      <c r="G50" s="196">
        <f t="shared" si="5"/>
        <v>0</v>
      </c>
      <c r="H50" s="161"/>
      <c r="I50" s="197">
        <f t="shared" si="0"/>
        <v>0</v>
      </c>
      <c r="J50" s="196">
        <f t="shared" si="1"/>
        <v>0</v>
      </c>
      <c r="K50" s="197">
        <f t="shared" si="8"/>
        <v>0</v>
      </c>
      <c r="L50" s="170"/>
      <c r="M50" s="196">
        <f t="shared" si="3"/>
        <v>0</v>
      </c>
      <c r="N50" s="196">
        <f t="shared" si="4"/>
        <v>0</v>
      </c>
      <c r="O50" s="163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72"/>
      <c r="BB50" s="172"/>
      <c r="BC50" s="172"/>
    </row>
    <row r="51" spans="1:55" ht="14.1" customHeight="1">
      <c r="A51" s="168"/>
      <c r="B51" s="169"/>
      <c r="C51" s="158"/>
      <c r="D51" s="158"/>
      <c r="E51" s="166"/>
      <c r="F51" s="160"/>
      <c r="G51" s="196">
        <f t="shared" si="5"/>
        <v>0</v>
      </c>
      <c r="H51" s="161"/>
      <c r="I51" s="197">
        <f t="shared" si="0"/>
        <v>0</v>
      </c>
      <c r="J51" s="196">
        <f t="shared" si="1"/>
        <v>0</v>
      </c>
      <c r="K51" s="197">
        <f t="shared" si="8"/>
        <v>0</v>
      </c>
      <c r="L51" s="170"/>
      <c r="M51" s="196">
        <f t="shared" si="3"/>
        <v>0</v>
      </c>
      <c r="N51" s="196">
        <f t="shared" si="4"/>
        <v>0</v>
      </c>
      <c r="O51" s="163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/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72"/>
      <c r="BB51" s="172"/>
      <c r="BC51" s="172"/>
    </row>
    <row r="52" spans="1:55" s="192" customFormat="1" ht="30.75" customHeight="1">
      <c r="A52" s="190" t="s">
        <v>0</v>
      </c>
      <c r="B52" s="190"/>
      <c r="C52" s="190"/>
      <c r="D52" s="190"/>
      <c r="E52" s="190"/>
      <c r="F52" s="190"/>
      <c r="G52" s="191">
        <f>SUM(G14:G51)</f>
        <v>0</v>
      </c>
      <c r="H52" s="191"/>
      <c r="I52" s="191">
        <f>SUM(I14:I51)</f>
        <v>0</v>
      </c>
      <c r="J52" s="191">
        <f>SUM(J14:J51)</f>
        <v>0</v>
      </c>
      <c r="K52" s="191">
        <f>SUM(K14:K51)</f>
        <v>0</v>
      </c>
      <c r="L52" s="191"/>
      <c r="M52" s="191">
        <f>SUM(M14:M51)</f>
        <v>0</v>
      </c>
      <c r="N52" s="191">
        <f>SUM(N14:N51)</f>
        <v>0</v>
      </c>
      <c r="O52" s="190"/>
    </row>
    <row r="53" spans="1:55" s="172" customFormat="1">
      <c r="A53" s="193"/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</row>
    <row r="54" spans="1:55" s="172" customFormat="1">
      <c r="A54" s="194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</row>
    <row r="55" spans="1:55" s="172" customFormat="1">
      <c r="A55" s="195"/>
      <c r="B55" s="195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</row>
    <row r="56" spans="1:55" s="172" customFormat="1"/>
    <row r="57" spans="1:55" s="172" customFormat="1"/>
    <row r="58" spans="1:55" s="172" customFormat="1"/>
    <row r="59" spans="1:55" s="172" customFormat="1"/>
    <row r="60" spans="1:55" s="172" customFormat="1"/>
    <row r="61" spans="1:55" s="172" customFormat="1"/>
    <row r="62" spans="1:55" s="172" customFormat="1"/>
    <row r="63" spans="1:55" s="172" customFormat="1"/>
    <row r="64" spans="1:55" s="172" customFormat="1"/>
    <row r="65" s="172" customFormat="1"/>
    <row r="66" s="172" customFormat="1"/>
    <row r="67" s="172" customFormat="1"/>
    <row r="68" s="172" customFormat="1"/>
    <row r="69" s="172" customFormat="1"/>
    <row r="70" s="172" customFormat="1"/>
    <row r="71" s="172" customFormat="1"/>
    <row r="72" s="172" customFormat="1"/>
    <row r="73" s="172" customFormat="1"/>
    <row r="74" s="172" customFormat="1"/>
    <row r="75" s="172" customFormat="1"/>
    <row r="76" s="172" customFormat="1"/>
    <row r="77" s="172" customFormat="1"/>
    <row r="78" s="172" customFormat="1"/>
    <row r="79" s="172" customFormat="1"/>
    <row r="80" s="172" customFormat="1"/>
    <row r="81" s="172" customFormat="1"/>
    <row r="82" s="172" customFormat="1"/>
    <row r="83" s="172" customFormat="1"/>
    <row r="84" s="172" customFormat="1"/>
    <row r="85" s="172" customFormat="1"/>
    <row r="86" s="172" customFormat="1"/>
    <row r="87" s="172" customFormat="1"/>
    <row r="88" s="172" customFormat="1"/>
    <row r="89" s="172" customFormat="1"/>
    <row r="90" s="172" customFormat="1"/>
    <row r="91" s="172" customFormat="1"/>
    <row r="92" s="172" customFormat="1"/>
    <row r="93" s="172" customFormat="1"/>
    <row r="94" s="172" customFormat="1"/>
    <row r="95" s="172" customFormat="1"/>
    <row r="96" s="172" customFormat="1"/>
    <row r="97" s="172" customFormat="1"/>
    <row r="98" s="172" customFormat="1"/>
    <row r="99" s="172" customFormat="1"/>
    <row r="100" s="172" customFormat="1"/>
    <row r="101" s="172" customFormat="1"/>
    <row r="102" s="172" customFormat="1"/>
    <row r="103" s="172" customFormat="1"/>
    <row r="104" s="172" customFormat="1"/>
    <row r="105" s="172" customFormat="1"/>
    <row r="106" s="172" customFormat="1"/>
    <row r="107" s="172" customFormat="1"/>
    <row r="108" s="172" customFormat="1"/>
    <row r="109" s="172" customFormat="1"/>
    <row r="110" s="172" customFormat="1"/>
    <row r="111" s="172" customFormat="1"/>
    <row r="112" s="172" customFormat="1"/>
    <row r="113" s="172" customFormat="1"/>
    <row r="114" s="172" customFormat="1"/>
    <row r="115" s="172" customFormat="1"/>
    <row r="116" s="172" customFormat="1"/>
    <row r="117" s="172" customFormat="1"/>
    <row r="118" s="172" customFormat="1"/>
    <row r="119" s="172" customFormat="1"/>
    <row r="120" s="172" customFormat="1"/>
    <row r="121" s="172" customFormat="1"/>
    <row r="122" s="172" customFormat="1"/>
    <row r="123" s="172" customFormat="1"/>
    <row r="124" s="172" customFormat="1"/>
    <row r="125" s="172" customFormat="1"/>
    <row r="126" s="172" customFormat="1"/>
    <row r="127" s="172" customFormat="1"/>
    <row r="128" s="172" customFormat="1"/>
    <row r="129" s="172" customFormat="1"/>
    <row r="130" s="172" customFormat="1"/>
    <row r="131" s="172" customFormat="1"/>
    <row r="132" s="172" customFormat="1"/>
    <row r="133" s="172" customFormat="1"/>
    <row r="134" s="172" customFormat="1"/>
    <row r="135" s="172" customFormat="1"/>
    <row r="136" s="172" customFormat="1"/>
    <row r="137" s="172" customFormat="1"/>
    <row r="138" s="172" customFormat="1"/>
    <row r="139" s="172" customFormat="1"/>
    <row r="140" s="172" customFormat="1"/>
    <row r="141" s="172" customFormat="1"/>
    <row r="142" s="172" customFormat="1"/>
    <row r="143" s="172" customFormat="1"/>
    <row r="144" s="172" customFormat="1"/>
    <row r="145" s="172" customFormat="1"/>
    <row r="146" s="172" customFormat="1"/>
    <row r="147" s="172" customFormat="1"/>
    <row r="148" s="172" customFormat="1"/>
    <row r="149" s="172" customFormat="1"/>
    <row r="150" s="172" customFormat="1"/>
    <row r="151" s="172" customFormat="1"/>
    <row r="152" s="172" customFormat="1"/>
    <row r="153" s="172" customFormat="1"/>
    <row r="154" s="172" customFormat="1"/>
    <row r="155" s="172" customFormat="1"/>
    <row r="156" s="172" customFormat="1"/>
    <row r="157" s="172" customFormat="1"/>
    <row r="158" s="172" customFormat="1"/>
    <row r="159" s="172" customFormat="1"/>
    <row r="160" s="172" customFormat="1"/>
    <row r="161" s="172" customFormat="1"/>
    <row r="162" s="172" customFormat="1"/>
    <row r="163" s="172" customFormat="1"/>
    <row r="164" s="172" customFormat="1"/>
    <row r="165" s="172" customFormat="1"/>
    <row r="166" s="172" customFormat="1"/>
    <row r="167" s="172" customFormat="1"/>
    <row r="168" s="172" customFormat="1"/>
    <row r="169" s="172" customFormat="1"/>
    <row r="170" s="172" customFormat="1"/>
    <row r="171" s="172" customFormat="1"/>
    <row r="172" s="172" customFormat="1"/>
    <row r="173" s="172" customFormat="1"/>
    <row r="174" s="172" customFormat="1"/>
    <row r="175" s="172" customFormat="1"/>
    <row r="176" s="172" customFormat="1"/>
    <row r="177" s="172" customFormat="1"/>
    <row r="178" s="172" customFormat="1"/>
    <row r="179" s="172" customFormat="1"/>
    <row r="180" s="172" customFormat="1"/>
    <row r="181" s="172" customFormat="1"/>
    <row r="182" s="172" customFormat="1"/>
    <row r="183" s="172" customFormat="1"/>
    <row r="184" s="172" customFormat="1"/>
    <row r="185" s="172" customFormat="1"/>
    <row r="186" s="172" customFormat="1"/>
    <row r="187" s="172" customFormat="1"/>
    <row r="188" s="172" customFormat="1"/>
    <row r="189" s="172" customFormat="1"/>
    <row r="190" s="172" customFormat="1"/>
    <row r="191" s="172" customFormat="1"/>
    <row r="192" s="172" customFormat="1"/>
    <row r="193" s="172" customFormat="1"/>
    <row r="194" s="172" customFormat="1"/>
    <row r="195" s="172" customFormat="1"/>
    <row r="196" s="172" customFormat="1"/>
    <row r="197" s="172" customFormat="1"/>
    <row r="198" s="172" customFormat="1"/>
    <row r="199" s="172" customFormat="1"/>
    <row r="200" s="172" customFormat="1"/>
    <row r="201" s="172" customFormat="1"/>
    <row r="202" s="172" customFormat="1"/>
    <row r="203" s="172" customFormat="1"/>
    <row r="204" s="172" customFormat="1"/>
    <row r="205" s="172" customFormat="1"/>
    <row r="206" s="172" customFormat="1"/>
    <row r="207" s="172" customFormat="1"/>
    <row r="208" s="172" customFormat="1"/>
    <row r="209" s="172" customFormat="1"/>
    <row r="210" s="172" customFormat="1"/>
    <row r="211" s="172" customFormat="1"/>
    <row r="212" s="172" customFormat="1"/>
    <row r="213" s="172" customFormat="1"/>
    <row r="214" s="172" customFormat="1"/>
    <row r="215" s="172" customFormat="1"/>
    <row r="216" s="172" customFormat="1"/>
    <row r="217" s="172" customFormat="1"/>
    <row r="218" s="172" customFormat="1"/>
    <row r="219" s="172" customFormat="1"/>
    <row r="220" s="172" customFormat="1"/>
    <row r="221" s="172" customFormat="1"/>
    <row r="222" s="172" customFormat="1"/>
    <row r="223" s="172" customFormat="1"/>
    <row r="224" s="172" customFormat="1"/>
    <row r="225" s="172" customFormat="1"/>
    <row r="226" s="172" customFormat="1"/>
    <row r="227" s="172" customFormat="1"/>
    <row r="228" s="172" customFormat="1"/>
    <row r="229" s="172" customFormat="1"/>
    <row r="230" s="172" customFormat="1"/>
    <row r="231" s="172" customFormat="1"/>
    <row r="232" s="172" customFormat="1"/>
    <row r="233" s="172" customFormat="1"/>
    <row r="234" s="172" customFormat="1"/>
    <row r="235" s="172" customFormat="1"/>
    <row r="236" s="172" customFormat="1"/>
    <row r="237" s="172" customFormat="1"/>
    <row r="238" s="172" customFormat="1"/>
    <row r="239" s="172" customFormat="1"/>
    <row r="240" s="172" customFormat="1"/>
    <row r="241" s="172" customFormat="1"/>
    <row r="242" s="172" customFormat="1"/>
    <row r="243" s="172" customFormat="1"/>
    <row r="244" s="172" customFormat="1"/>
    <row r="245" s="172" customFormat="1"/>
    <row r="246" s="172" customFormat="1"/>
    <row r="247" s="172" customFormat="1"/>
    <row r="248" s="172" customFormat="1"/>
    <row r="249" s="172" customFormat="1"/>
    <row r="250" s="172" customFormat="1"/>
    <row r="251" s="172" customFormat="1"/>
    <row r="252" s="172" customFormat="1"/>
    <row r="253" s="172" customFormat="1"/>
    <row r="254" s="172" customFormat="1"/>
    <row r="255" s="172" customFormat="1"/>
    <row r="256" s="172" customFormat="1"/>
    <row r="257" s="172" customFormat="1"/>
    <row r="258" s="172" customFormat="1"/>
    <row r="259" s="172" customFormat="1"/>
    <row r="260" s="172" customFormat="1"/>
    <row r="261" s="172" customFormat="1"/>
    <row r="262" s="172" customFormat="1"/>
    <row r="263" s="172" customFormat="1"/>
    <row r="264" s="172" customFormat="1"/>
    <row r="265" s="172" customFormat="1"/>
    <row r="266" s="172" customFormat="1"/>
    <row r="267" s="172" customFormat="1"/>
    <row r="268" s="172" customFormat="1"/>
    <row r="269" s="172" customFormat="1"/>
    <row r="270" s="172" customFormat="1"/>
    <row r="271" s="172" customFormat="1"/>
    <row r="272" s="172" customFormat="1"/>
    <row r="273" s="172" customFormat="1"/>
    <row r="274" s="172" customFormat="1"/>
    <row r="275" s="172" customFormat="1"/>
    <row r="276" s="172" customFormat="1"/>
    <row r="277" s="172" customFormat="1"/>
    <row r="278" s="172" customFormat="1"/>
    <row r="279" s="172" customFormat="1"/>
    <row r="280" s="172" customFormat="1"/>
    <row r="281" s="172" customFormat="1"/>
    <row r="282" s="172" customFormat="1"/>
    <row r="283" s="172" customFormat="1"/>
    <row r="284" s="172" customFormat="1"/>
    <row r="285" s="172" customFormat="1"/>
    <row r="286" s="172" customFormat="1"/>
    <row r="287" s="172" customFormat="1"/>
    <row r="288" s="172" customFormat="1"/>
    <row r="289" s="172" customFormat="1"/>
    <row r="290" s="172" customFormat="1"/>
    <row r="291" s="172" customFormat="1"/>
    <row r="292" s="172" customFormat="1"/>
    <row r="293" s="172" customFormat="1"/>
    <row r="294" s="172" customFormat="1"/>
    <row r="295" s="172" customFormat="1"/>
    <row r="296" s="172" customFormat="1"/>
    <row r="297" s="172" customFormat="1"/>
    <row r="298" s="172" customFormat="1"/>
    <row r="299" s="172" customFormat="1"/>
    <row r="300" s="172" customFormat="1"/>
    <row r="301" s="172" customFormat="1"/>
    <row r="302" s="172" customFormat="1"/>
    <row r="303" s="172" customFormat="1"/>
    <row r="304" s="172" customFormat="1"/>
    <row r="305" s="172" customFormat="1"/>
    <row r="306" s="172" customFormat="1"/>
    <row r="307" s="172" customFormat="1"/>
    <row r="308" s="172" customFormat="1"/>
    <row r="309" s="172" customFormat="1"/>
    <row r="310" s="172" customFormat="1"/>
    <row r="311" s="172" customFormat="1"/>
    <row r="312" s="172" customFormat="1"/>
    <row r="313" s="172" customFormat="1"/>
    <row r="314" s="172" customFormat="1"/>
    <row r="315" s="172" customFormat="1"/>
    <row r="316" s="172" customFormat="1"/>
    <row r="317" s="172" customFormat="1"/>
    <row r="318" s="172" customFormat="1"/>
    <row r="319" s="172" customFormat="1"/>
    <row r="320" s="172" customFormat="1"/>
    <row r="321" s="172" customFormat="1"/>
    <row r="322" s="172" customFormat="1"/>
    <row r="323" s="172" customFormat="1"/>
    <row r="324" s="172" customFormat="1"/>
    <row r="325" s="172" customFormat="1"/>
    <row r="326" s="172" customFormat="1"/>
    <row r="327" s="172" customFormat="1"/>
    <row r="328" s="172" customFormat="1"/>
    <row r="329" s="172" customFormat="1"/>
    <row r="330" s="172" customFormat="1"/>
    <row r="331" s="172" customFormat="1"/>
    <row r="332" s="172" customFormat="1"/>
    <row r="333" s="172" customFormat="1"/>
    <row r="334" s="172" customFormat="1"/>
    <row r="335" s="172" customFormat="1"/>
    <row r="336" s="172" customFormat="1"/>
    <row r="337" s="172" customFormat="1"/>
    <row r="338" s="172" customFormat="1"/>
    <row r="339" s="172" customFormat="1"/>
    <row r="340" s="172" customFormat="1"/>
    <row r="341" s="172" customFormat="1"/>
    <row r="342" s="172" customFormat="1"/>
    <row r="343" s="172" customFormat="1"/>
    <row r="344" s="172" customFormat="1"/>
    <row r="345" s="172" customFormat="1"/>
    <row r="346" s="172" customFormat="1"/>
    <row r="347" s="172" customFormat="1"/>
    <row r="348" s="172" customFormat="1"/>
    <row r="349" s="172" customFormat="1"/>
    <row r="350" s="172" customFormat="1"/>
    <row r="351" s="172" customFormat="1"/>
    <row r="352" s="172" customFormat="1"/>
    <row r="353" s="172" customFormat="1"/>
    <row r="354" s="172" customFormat="1"/>
    <row r="355" s="172" customFormat="1"/>
    <row r="356" s="172" customFormat="1"/>
    <row r="357" s="172" customFormat="1"/>
    <row r="358" s="172" customFormat="1"/>
    <row r="359" s="172" customFormat="1"/>
    <row r="360" s="172" customFormat="1"/>
    <row r="361" s="172" customFormat="1"/>
    <row r="362" s="172" customFormat="1"/>
    <row r="363" s="172" customFormat="1"/>
    <row r="364" s="172" customFormat="1"/>
    <row r="365" s="172" customFormat="1"/>
    <row r="366" s="172" customFormat="1"/>
    <row r="367" s="172" customFormat="1"/>
    <row r="368" s="172" customFormat="1"/>
    <row r="369" s="172" customFormat="1"/>
    <row r="370" s="172" customFormat="1"/>
    <row r="371" s="172" customFormat="1"/>
    <row r="372" s="172" customFormat="1"/>
    <row r="373" s="172" customFormat="1"/>
    <row r="374" s="172" customFormat="1"/>
    <row r="375" s="172" customFormat="1"/>
    <row r="376" s="172" customFormat="1"/>
    <row r="377" s="172" customFormat="1"/>
    <row r="378" s="172" customFormat="1"/>
    <row r="379" s="172" customFormat="1"/>
    <row r="380" s="172" customFormat="1"/>
    <row r="381" s="172" customFormat="1"/>
    <row r="382" s="172" customFormat="1"/>
    <row r="383" s="172" customFormat="1"/>
    <row r="384" s="172" customFormat="1"/>
    <row r="385" s="172" customFormat="1"/>
    <row r="386" s="172" customFormat="1"/>
    <row r="387" s="172" customFormat="1"/>
    <row r="388" s="172" customFormat="1"/>
    <row r="389" s="172" customFormat="1"/>
    <row r="390" s="172" customFormat="1"/>
    <row r="391" s="172" customFormat="1"/>
    <row r="392" s="172" customFormat="1"/>
    <row r="393" s="172" customFormat="1"/>
    <row r="394" s="172" customFormat="1"/>
    <row r="395" s="172" customFormat="1"/>
    <row r="396" s="172" customFormat="1"/>
    <row r="397" s="172" customFormat="1"/>
    <row r="398" s="172" customFormat="1"/>
    <row r="399" s="172" customFormat="1"/>
    <row r="400" s="172" customFormat="1"/>
    <row r="401" s="172" customFormat="1"/>
    <row r="402" s="172" customFormat="1"/>
    <row r="403" s="172" customFormat="1"/>
    <row r="404" s="172" customFormat="1"/>
    <row r="405" s="172" customFormat="1"/>
    <row r="406" s="172" customFormat="1"/>
    <row r="407" s="172" customFormat="1"/>
    <row r="408" s="172" customFormat="1"/>
    <row r="409" s="172" customFormat="1"/>
    <row r="410" s="172" customFormat="1"/>
    <row r="411" s="172" customFormat="1"/>
    <row r="412" s="172" customFormat="1"/>
    <row r="413" s="172" customFormat="1"/>
    <row r="414" s="172" customFormat="1"/>
    <row r="415" s="172" customFormat="1"/>
    <row r="416" s="172" customFormat="1"/>
    <row r="417" s="172" customFormat="1"/>
    <row r="418" s="172" customFormat="1"/>
    <row r="419" s="172" customFormat="1"/>
    <row r="420" s="172" customFormat="1"/>
    <row r="421" s="172" customFormat="1"/>
    <row r="422" s="172" customFormat="1"/>
    <row r="423" s="172" customFormat="1"/>
    <row r="424" s="172" customFormat="1"/>
    <row r="425" s="172" customFormat="1"/>
    <row r="426" s="172" customFormat="1"/>
    <row r="427" s="172" customFormat="1"/>
    <row r="428" s="172" customFormat="1"/>
    <row r="429" s="172" customFormat="1"/>
    <row r="430" s="172" customFormat="1"/>
    <row r="431" s="172" customFormat="1"/>
    <row r="432" s="172" customFormat="1"/>
    <row r="433" s="172" customFormat="1"/>
    <row r="434" s="172" customFormat="1"/>
    <row r="435" s="172" customFormat="1"/>
    <row r="436" s="172" customFormat="1"/>
    <row r="437" s="172" customFormat="1"/>
    <row r="438" s="172" customFormat="1"/>
    <row r="439" s="172" customFormat="1"/>
    <row r="440" s="172" customFormat="1"/>
    <row r="441" s="172" customFormat="1"/>
    <row r="442" s="172" customFormat="1"/>
    <row r="443" s="172" customFormat="1"/>
    <row r="444" s="172" customFormat="1"/>
    <row r="445" s="172" customFormat="1"/>
    <row r="446" s="172" customFormat="1"/>
    <row r="447" s="172" customFormat="1"/>
    <row r="448" s="172" customFormat="1"/>
    <row r="449" s="172" customFormat="1"/>
    <row r="450" s="172" customFormat="1"/>
    <row r="451" s="172" customFormat="1"/>
    <row r="452" s="172" customFormat="1"/>
    <row r="453" s="172" customFormat="1"/>
    <row r="454" s="172" customFormat="1"/>
    <row r="455" s="172" customFormat="1"/>
    <row r="456" s="172" customFormat="1"/>
    <row r="457" s="172" customFormat="1"/>
    <row r="458" s="172" customFormat="1"/>
    <row r="459" s="172" customFormat="1"/>
    <row r="460" s="172" customFormat="1"/>
    <row r="461" s="172" customFormat="1"/>
    <row r="462" s="172" customFormat="1"/>
    <row r="463" s="172" customFormat="1"/>
    <row r="464" s="172" customFormat="1"/>
    <row r="465" s="172" customFormat="1"/>
    <row r="466" s="172" customFormat="1"/>
    <row r="467" s="172" customFormat="1"/>
    <row r="468" s="172" customFormat="1"/>
    <row r="469" s="172" customFormat="1"/>
    <row r="470" s="172" customFormat="1"/>
    <row r="471" s="172" customFormat="1"/>
    <row r="472" s="172" customFormat="1"/>
    <row r="473" s="172" customFormat="1"/>
    <row r="474" s="172" customFormat="1"/>
    <row r="475" s="172" customFormat="1"/>
    <row r="476" s="172" customFormat="1"/>
    <row r="477" s="172" customFormat="1"/>
    <row r="478" s="172" customFormat="1"/>
    <row r="479" s="172" customFormat="1"/>
    <row r="480" s="172" customFormat="1"/>
    <row r="481" s="172" customFormat="1"/>
    <row r="482" s="172" customFormat="1"/>
    <row r="483" s="172" customFormat="1"/>
    <row r="484" s="172" customFormat="1"/>
    <row r="485" s="172" customFormat="1"/>
    <row r="486" s="172" customFormat="1"/>
    <row r="487" s="172" customFormat="1"/>
    <row r="488" s="172" customFormat="1"/>
    <row r="489" s="172" customFormat="1"/>
    <row r="490" s="172" customFormat="1"/>
    <row r="491" s="172" customFormat="1"/>
    <row r="492" s="172" customFormat="1"/>
    <row r="493" s="172" customFormat="1"/>
    <row r="494" s="172" customFormat="1"/>
    <row r="495" s="172" customFormat="1"/>
    <row r="496" s="172" customFormat="1"/>
    <row r="497" s="172" customFormat="1"/>
    <row r="498" s="172" customFormat="1"/>
    <row r="499" s="172" customFormat="1"/>
    <row r="500" s="172" customFormat="1"/>
    <row r="501" s="172" customFormat="1"/>
    <row r="502" s="172" customFormat="1"/>
    <row r="503" s="172" customFormat="1"/>
    <row r="504" s="172" customFormat="1"/>
    <row r="505" s="172" customFormat="1"/>
    <row r="506" s="172" customFormat="1"/>
    <row r="507" s="172" customFormat="1"/>
    <row r="508" s="172" customFormat="1"/>
    <row r="509" s="172" customFormat="1"/>
    <row r="510" s="172" customFormat="1"/>
    <row r="511" s="172" customFormat="1"/>
    <row r="512" s="172" customFormat="1"/>
    <row r="513" s="172" customFormat="1"/>
    <row r="514" s="172" customFormat="1"/>
    <row r="515" s="172" customFormat="1"/>
    <row r="516" s="172" customFormat="1"/>
    <row r="517" s="172" customFormat="1"/>
    <row r="518" s="172" customFormat="1"/>
    <row r="519" s="172" customFormat="1"/>
    <row r="520" s="172" customFormat="1"/>
    <row r="521" s="172" customFormat="1"/>
    <row r="522" s="172" customFormat="1"/>
    <row r="523" s="172" customFormat="1"/>
    <row r="524" s="172" customFormat="1"/>
    <row r="525" s="172" customFormat="1"/>
    <row r="526" s="172" customFormat="1"/>
    <row r="527" s="172" customFormat="1"/>
    <row r="528" s="172" customFormat="1"/>
    <row r="529" s="172" customFormat="1"/>
    <row r="530" s="172" customFormat="1"/>
    <row r="531" s="172" customFormat="1"/>
    <row r="532" s="172" customFormat="1"/>
    <row r="533" s="172" customFormat="1"/>
    <row r="534" s="172" customFormat="1"/>
    <row r="535" s="172" customFormat="1"/>
    <row r="536" s="172" customFormat="1"/>
    <row r="537" s="172" customFormat="1"/>
    <row r="538" s="172" customFormat="1"/>
    <row r="539" s="172" customFormat="1"/>
    <row r="540" s="172" customFormat="1"/>
    <row r="541" s="172" customFormat="1"/>
    <row r="542" s="172" customFormat="1"/>
    <row r="543" s="172" customFormat="1"/>
    <row r="544" s="172" customFormat="1"/>
    <row r="545" s="172" customFormat="1"/>
    <row r="546" s="172" customFormat="1"/>
    <row r="547" s="172" customFormat="1"/>
    <row r="548" s="172" customFormat="1"/>
    <row r="549" s="172" customFormat="1"/>
    <row r="550" s="172" customFormat="1"/>
    <row r="551" s="172" customFormat="1"/>
    <row r="552" s="172" customFormat="1"/>
    <row r="553" s="172" customFormat="1"/>
    <row r="554" s="172" customFormat="1"/>
    <row r="555" s="172" customFormat="1"/>
    <row r="556" s="172" customFormat="1"/>
    <row r="557" s="172" customFormat="1"/>
    <row r="558" s="172" customFormat="1"/>
    <row r="559" s="172" customFormat="1"/>
    <row r="560" s="172" customFormat="1"/>
    <row r="561" s="172" customFormat="1"/>
    <row r="562" s="172" customFormat="1"/>
    <row r="563" s="172" customFormat="1"/>
    <row r="564" s="172" customFormat="1"/>
    <row r="565" s="172" customFormat="1"/>
    <row r="566" s="172" customFormat="1"/>
    <row r="567" s="172" customFormat="1"/>
    <row r="568" s="172" customFormat="1"/>
    <row r="569" s="172" customFormat="1"/>
    <row r="570" s="172" customFormat="1"/>
    <row r="571" s="172" customFormat="1"/>
    <row r="572" s="172" customFormat="1"/>
    <row r="573" s="172" customFormat="1"/>
    <row r="574" s="172" customFormat="1"/>
    <row r="575" s="172" customFormat="1"/>
    <row r="576" s="172" customFormat="1"/>
    <row r="577" s="172" customFormat="1"/>
    <row r="578" s="172" customFormat="1"/>
    <row r="579" s="172" customFormat="1"/>
    <row r="580" s="172" customFormat="1"/>
    <row r="581" s="172" customFormat="1"/>
    <row r="582" s="172" customFormat="1"/>
    <row r="583" s="172" customFormat="1"/>
    <row r="584" s="172" customFormat="1"/>
    <row r="585" s="172" customFormat="1"/>
    <row r="586" s="172" customFormat="1"/>
    <row r="587" s="172" customFormat="1"/>
    <row r="588" s="172" customFormat="1"/>
    <row r="589" s="172" customFormat="1"/>
    <row r="590" s="172" customFormat="1"/>
    <row r="591" s="172" customFormat="1"/>
    <row r="592" s="172" customFormat="1"/>
    <row r="593" s="172" customFormat="1"/>
    <row r="594" s="172" customFormat="1"/>
    <row r="595" s="172" customFormat="1"/>
    <row r="596" s="172" customFormat="1"/>
    <row r="597" s="172" customFormat="1"/>
    <row r="598" s="172" customFormat="1"/>
  </sheetData>
  <sheetProtection algorithmName="SHA-512" hashValue="GJqId1d1wa4BhOgtSP2qp0uzuT2J15zohbisgVEk1jSOfcgfOPXu//QF7tSVyz0lq7m9lrEHX/2FoupmGDEySQ==" saltValue="4Mx6w9OInwyGWStYkDmTWA==" spinCount="100000" sheet="1" objects="1" scenarios="1"/>
  <dataConsolidate/>
  <mergeCells count="8">
    <mergeCell ref="A3:O3"/>
    <mergeCell ref="A54:O54"/>
    <mergeCell ref="A55:O55"/>
    <mergeCell ref="A12:O12"/>
    <mergeCell ref="A53:O53"/>
    <mergeCell ref="A4:O4"/>
    <mergeCell ref="A5:O5"/>
    <mergeCell ref="A6:O6"/>
  </mergeCells>
  <phoneticPr fontId="0" type="noConversion"/>
  <dataValidations count="4">
    <dataValidation type="list" allowBlank="1" showInputMessage="1" showErrorMessage="1" sqref="C14:C51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51">
      <formula1>"Vodilni partner,Partner 1,Partner 2,Partner 3,Partner 4,Partner 5,Partner 6,Partner 7,Partner 8,"</formula1>
    </dataValidation>
    <dataValidation type="list" allowBlank="1" showInputMessage="1" showErrorMessage="1" sqref="H14:H51">
      <formula1>$J$9:$L$9</formula1>
    </dataValidation>
    <dataValidation type="list" allowBlank="1" showInputMessage="1" showErrorMessage="1" sqref="L14:L51">
      <formula1>"50,80,85,100"</formula1>
    </dataValidation>
  </dataValidations>
  <pageMargins left="0.75" right="0.75" top="0.79312499999999997" bottom="0.32624999999999998" header="0" footer="0"/>
  <pageSetup paperSize="9" scale="54" fitToHeight="0" orientation="landscape" r:id="rId1"/>
  <headerFooter alignWithMargins="0">
    <oddHeader>&amp;L&amp;"-,Običajno"&amp;12
Obrazec 1: I. FAZA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ED222"/>
  <sheetViews>
    <sheetView zoomScale="85" zoomScaleNormal="85" workbookViewId="0">
      <selection activeCell="K51" sqref="K51"/>
    </sheetView>
  </sheetViews>
  <sheetFormatPr defaultColWidth="9.140625" defaultRowHeight="12.75"/>
  <cols>
    <col min="1" max="1" width="46.7109375" style="156" customWidth="1"/>
    <col min="2" max="2" width="22.42578125" style="156" customWidth="1"/>
    <col min="3" max="3" width="20" style="156" customWidth="1"/>
    <col min="4" max="4" width="6.140625" style="156" bestFit="1" customWidth="1"/>
    <col min="5" max="5" width="7.7109375" style="156" bestFit="1" customWidth="1"/>
    <col min="6" max="6" width="17.5703125" style="156" customWidth="1"/>
    <col min="7" max="7" width="20.5703125" style="156" customWidth="1"/>
    <col min="8" max="8" width="11.42578125" style="156" customWidth="1"/>
    <col min="9" max="9" width="8.140625" style="156" bestFit="1" customWidth="1"/>
    <col min="10" max="10" width="23" style="156" customWidth="1"/>
    <col min="11" max="11" width="19.5703125" style="156" bestFit="1" customWidth="1"/>
    <col min="12" max="12" width="16.85546875" style="156" customWidth="1"/>
    <col min="13" max="13" width="17" style="156" customWidth="1"/>
    <col min="14" max="14" width="17.42578125" style="156" bestFit="1" customWidth="1"/>
    <col min="15" max="15" width="20.85546875" style="156" customWidth="1"/>
    <col min="16" max="16384" width="9.140625" style="156"/>
  </cols>
  <sheetData>
    <row r="1" spans="1:134" s="199" customFormat="1"/>
    <row r="2" spans="1:134" s="199" customFormat="1"/>
    <row r="3" spans="1:134" s="199" customFormat="1" ht="18.75">
      <c r="A3" s="173" t="s">
        <v>75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</row>
    <row r="4" spans="1:134" s="199" customFormat="1" ht="18.75">
      <c r="A4" s="174" t="s">
        <v>76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34" s="199" customFormat="1" ht="18.75">
      <c r="A5" s="174" t="s">
        <v>77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34" s="199" customFormat="1" ht="18.75">
      <c r="A6" s="174" t="s">
        <v>78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</row>
    <row r="7" spans="1:134" s="199" customFormat="1"/>
    <row r="8" spans="1:134" s="199" customFormat="1"/>
    <row r="9" spans="1:134" s="199" customFormat="1">
      <c r="A9" s="177"/>
      <c r="B9" s="200"/>
      <c r="C9" s="200"/>
      <c r="L9" s="201">
        <v>0</v>
      </c>
      <c r="M9" s="201">
        <v>8.6758000000000002E-2</v>
      </c>
      <c r="N9" s="201">
        <v>0.18032799999999999</v>
      </c>
    </row>
    <row r="10" spans="1:134" s="199" customFormat="1" ht="13.5" thickBot="1"/>
    <row r="11" spans="1:134" s="199" customFormat="1" ht="26.25" customHeight="1" thickBot="1">
      <c r="A11" s="202" t="s">
        <v>73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</row>
    <row r="12" spans="1:134" s="199" customFormat="1">
      <c r="A12" s="204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6"/>
    </row>
    <row r="13" spans="1:134" s="199" customFormat="1" ht="33.75" customHeight="1">
      <c r="A13" s="185" t="s">
        <v>13</v>
      </c>
      <c r="B13" s="187" t="s">
        <v>4</v>
      </c>
      <c r="C13" s="185" t="s">
        <v>14</v>
      </c>
      <c r="D13" s="185" t="s">
        <v>1</v>
      </c>
      <c r="E13" s="185" t="s">
        <v>2</v>
      </c>
      <c r="F13" s="185" t="s">
        <v>30</v>
      </c>
      <c r="G13" s="187" t="s">
        <v>31</v>
      </c>
      <c r="H13" s="187" t="s">
        <v>40</v>
      </c>
      <c r="I13" s="187" t="s">
        <v>15</v>
      </c>
      <c r="J13" s="187" t="s">
        <v>32</v>
      </c>
      <c r="K13" s="187" t="s">
        <v>16</v>
      </c>
      <c r="L13" s="185" t="s">
        <v>41</v>
      </c>
      <c r="M13" s="187" t="s">
        <v>68</v>
      </c>
      <c r="N13" s="187" t="s">
        <v>17</v>
      </c>
      <c r="O13" s="187" t="s">
        <v>3</v>
      </c>
    </row>
    <row r="14" spans="1:134" ht="14.1" customHeight="1">
      <c r="A14" s="157"/>
      <c r="B14" s="157"/>
      <c r="C14" s="158"/>
      <c r="D14" s="158"/>
      <c r="E14" s="159"/>
      <c r="F14" s="160"/>
      <c r="G14" s="196">
        <f>E14*F14</f>
        <v>0</v>
      </c>
      <c r="H14" s="161"/>
      <c r="I14" s="197">
        <f>+SUM(G14*H14)</f>
        <v>0</v>
      </c>
      <c r="J14" s="196">
        <f>G14-I14</f>
        <v>0</v>
      </c>
      <c r="K14" s="197">
        <f>+J14</f>
        <v>0</v>
      </c>
      <c r="L14" s="162"/>
      <c r="M14" s="196">
        <f>(K14*L14)/100</f>
        <v>0</v>
      </c>
      <c r="N14" s="196">
        <f>G14-M14</f>
        <v>0</v>
      </c>
      <c r="O14" s="163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199"/>
      <c r="BD14" s="199"/>
      <c r="BE14" s="199"/>
      <c r="BF14" s="199"/>
      <c r="BG14" s="199"/>
      <c r="BH14" s="199"/>
      <c r="BI14" s="199"/>
      <c r="BJ14" s="199"/>
      <c r="BK14" s="199"/>
      <c r="BL14" s="199"/>
      <c r="BM14" s="199"/>
      <c r="BN14" s="199"/>
      <c r="BO14" s="199"/>
      <c r="BP14" s="199"/>
      <c r="BQ14" s="199"/>
      <c r="BR14" s="199"/>
      <c r="BS14" s="199"/>
      <c r="BT14" s="199"/>
      <c r="BU14" s="199"/>
      <c r="BV14" s="199"/>
      <c r="BW14" s="199"/>
      <c r="BX14" s="199"/>
      <c r="BY14" s="199"/>
      <c r="BZ14" s="199"/>
      <c r="CA14" s="199"/>
      <c r="CB14" s="199"/>
      <c r="CC14" s="199"/>
      <c r="CD14" s="199"/>
      <c r="CE14" s="199"/>
      <c r="CF14" s="199"/>
      <c r="CG14" s="199"/>
      <c r="CH14" s="199"/>
      <c r="CI14" s="199"/>
      <c r="CJ14" s="199"/>
      <c r="CK14" s="199"/>
      <c r="CL14" s="199"/>
      <c r="CM14" s="199"/>
      <c r="CN14" s="199"/>
      <c r="CO14" s="199"/>
      <c r="CP14" s="199"/>
      <c r="CQ14" s="199"/>
      <c r="CR14" s="199"/>
      <c r="CS14" s="199"/>
      <c r="CT14" s="199"/>
      <c r="CU14" s="199"/>
      <c r="CV14" s="199"/>
      <c r="CW14" s="199"/>
      <c r="CX14" s="199"/>
      <c r="CY14" s="199"/>
      <c r="CZ14" s="199"/>
      <c r="DA14" s="199"/>
      <c r="DB14" s="199"/>
      <c r="DC14" s="199"/>
      <c r="DD14" s="199"/>
      <c r="DE14" s="199"/>
      <c r="DF14" s="199"/>
      <c r="DG14" s="199"/>
      <c r="DH14" s="199"/>
      <c r="DI14" s="199"/>
      <c r="DJ14" s="199"/>
      <c r="DK14" s="199"/>
      <c r="DL14" s="199"/>
      <c r="DM14" s="199"/>
      <c r="DN14" s="199"/>
      <c r="DO14" s="199"/>
      <c r="DP14" s="199"/>
      <c r="DQ14" s="199"/>
      <c r="DR14" s="199"/>
      <c r="DS14" s="199"/>
      <c r="DT14" s="199"/>
      <c r="DU14" s="199"/>
      <c r="DV14" s="199"/>
      <c r="DW14" s="199"/>
      <c r="DX14" s="199"/>
      <c r="DY14" s="199"/>
      <c r="DZ14" s="199"/>
      <c r="EA14" s="199"/>
      <c r="EB14" s="199"/>
      <c r="EC14" s="199"/>
      <c r="ED14" s="199"/>
    </row>
    <row r="15" spans="1:134" ht="14.1" customHeight="1">
      <c r="A15" s="157"/>
      <c r="B15" s="157"/>
      <c r="C15" s="158"/>
      <c r="D15" s="158"/>
      <c r="E15" s="159"/>
      <c r="F15" s="160"/>
      <c r="G15" s="196">
        <f t="shared" ref="G15:G55" si="0">E15*F15</f>
        <v>0</v>
      </c>
      <c r="H15" s="161"/>
      <c r="I15" s="197">
        <f t="shared" ref="I15:I55" si="1">+SUM(G15*H15)</f>
        <v>0</v>
      </c>
      <c r="J15" s="196">
        <f t="shared" ref="J15:J55" si="2">G15-I15</f>
        <v>0</v>
      </c>
      <c r="K15" s="197">
        <f t="shared" ref="K15:K55" si="3">+J15</f>
        <v>0</v>
      </c>
      <c r="L15" s="162"/>
      <c r="M15" s="196">
        <f t="shared" ref="M15:M55" si="4">(K15*L15)/100</f>
        <v>0</v>
      </c>
      <c r="N15" s="196">
        <f t="shared" ref="N15:N55" si="5">G15-M15</f>
        <v>0</v>
      </c>
      <c r="O15" s="163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  <c r="AD15" s="199"/>
      <c r="AE15" s="199"/>
      <c r="AF15" s="199"/>
      <c r="AG15" s="199"/>
      <c r="AH15" s="199"/>
      <c r="AI15" s="199"/>
      <c r="AJ15" s="199"/>
      <c r="AK15" s="199"/>
      <c r="AL15" s="199"/>
      <c r="AM15" s="199"/>
      <c r="AN15" s="199"/>
      <c r="AO15" s="199"/>
      <c r="AP15" s="199"/>
      <c r="AQ15" s="199"/>
      <c r="AR15" s="199"/>
      <c r="AS15" s="199"/>
      <c r="AT15" s="199"/>
      <c r="AU15" s="199"/>
      <c r="AV15" s="199"/>
      <c r="AW15" s="199"/>
      <c r="AX15" s="199"/>
      <c r="AY15" s="199"/>
      <c r="AZ15" s="199"/>
      <c r="BA15" s="199"/>
      <c r="BB15" s="199"/>
      <c r="BC15" s="199"/>
      <c r="BD15" s="199"/>
      <c r="BE15" s="199"/>
      <c r="BF15" s="199"/>
      <c r="BG15" s="199"/>
      <c r="BH15" s="199"/>
      <c r="BI15" s="199"/>
      <c r="BJ15" s="199"/>
      <c r="BK15" s="199"/>
      <c r="BL15" s="199"/>
      <c r="BM15" s="199"/>
      <c r="BN15" s="199"/>
      <c r="BO15" s="199"/>
      <c r="BP15" s="199"/>
      <c r="BQ15" s="199"/>
      <c r="BR15" s="199"/>
      <c r="BS15" s="199"/>
      <c r="BT15" s="199"/>
      <c r="BU15" s="199"/>
      <c r="BV15" s="199"/>
      <c r="BW15" s="199"/>
      <c r="BX15" s="199"/>
      <c r="BY15" s="199"/>
      <c r="BZ15" s="199"/>
      <c r="CA15" s="199"/>
      <c r="CB15" s="199"/>
      <c r="CC15" s="199"/>
      <c r="CD15" s="199"/>
      <c r="CE15" s="199"/>
      <c r="CF15" s="199"/>
      <c r="CG15" s="199"/>
      <c r="CH15" s="199"/>
      <c r="CI15" s="199"/>
      <c r="CJ15" s="199"/>
      <c r="CK15" s="199"/>
      <c r="CL15" s="199"/>
      <c r="CM15" s="199"/>
      <c r="CN15" s="199"/>
      <c r="CO15" s="199"/>
      <c r="CP15" s="199"/>
      <c r="CQ15" s="199"/>
      <c r="CR15" s="199"/>
      <c r="CS15" s="199"/>
      <c r="CT15" s="199"/>
      <c r="CU15" s="199"/>
      <c r="CV15" s="199"/>
      <c r="CW15" s="199"/>
      <c r="CX15" s="199"/>
      <c r="CY15" s="199"/>
      <c r="CZ15" s="199"/>
      <c r="DA15" s="199"/>
      <c r="DB15" s="199"/>
      <c r="DC15" s="199"/>
      <c r="DD15" s="199"/>
      <c r="DE15" s="199"/>
      <c r="DF15" s="199"/>
      <c r="DG15" s="199"/>
      <c r="DH15" s="199"/>
      <c r="DI15" s="199"/>
      <c r="DJ15" s="199"/>
      <c r="DK15" s="199"/>
      <c r="DL15" s="199"/>
      <c r="DM15" s="199"/>
      <c r="DN15" s="199"/>
      <c r="DO15" s="199"/>
      <c r="DP15" s="199"/>
      <c r="DQ15" s="199"/>
      <c r="DR15" s="199"/>
      <c r="DS15" s="199"/>
      <c r="DT15" s="199"/>
      <c r="DU15" s="199"/>
      <c r="DV15" s="199"/>
      <c r="DW15" s="199"/>
      <c r="DX15" s="199"/>
      <c r="DY15" s="199"/>
      <c r="DZ15" s="199"/>
      <c r="EA15" s="199"/>
      <c r="EB15" s="199"/>
      <c r="EC15" s="199"/>
      <c r="ED15" s="199"/>
    </row>
    <row r="16" spans="1:134" ht="14.1" customHeight="1">
      <c r="A16" s="164"/>
      <c r="B16" s="157"/>
      <c r="C16" s="158"/>
      <c r="D16" s="158"/>
      <c r="E16" s="159"/>
      <c r="F16" s="160"/>
      <c r="G16" s="196">
        <f t="shared" si="0"/>
        <v>0</v>
      </c>
      <c r="H16" s="161"/>
      <c r="I16" s="197">
        <f t="shared" si="1"/>
        <v>0</v>
      </c>
      <c r="J16" s="196">
        <f t="shared" si="2"/>
        <v>0</v>
      </c>
      <c r="K16" s="197">
        <f t="shared" si="3"/>
        <v>0</v>
      </c>
      <c r="L16" s="162"/>
      <c r="M16" s="196">
        <f t="shared" si="4"/>
        <v>0</v>
      </c>
      <c r="N16" s="196">
        <f t="shared" si="5"/>
        <v>0</v>
      </c>
      <c r="O16" s="163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  <c r="AM16" s="199"/>
      <c r="AN16" s="199"/>
      <c r="AO16" s="199"/>
      <c r="AP16" s="199"/>
      <c r="AQ16" s="199"/>
      <c r="AR16" s="199"/>
      <c r="AS16" s="199"/>
      <c r="AT16" s="199"/>
      <c r="AU16" s="199"/>
      <c r="AV16" s="199"/>
      <c r="AW16" s="199"/>
      <c r="AX16" s="199"/>
      <c r="AY16" s="199"/>
      <c r="AZ16" s="199"/>
      <c r="BA16" s="199"/>
      <c r="BB16" s="199"/>
      <c r="BC16" s="199"/>
      <c r="BD16" s="199"/>
      <c r="BE16" s="199"/>
      <c r="BF16" s="199"/>
      <c r="BG16" s="199"/>
      <c r="BH16" s="199"/>
      <c r="BI16" s="199"/>
      <c r="BJ16" s="199"/>
      <c r="BK16" s="199"/>
      <c r="BL16" s="199"/>
      <c r="BM16" s="199"/>
      <c r="BN16" s="199"/>
      <c r="BO16" s="199"/>
      <c r="BP16" s="199"/>
      <c r="BQ16" s="199"/>
      <c r="BR16" s="199"/>
      <c r="BS16" s="199"/>
      <c r="BT16" s="199"/>
      <c r="BU16" s="199"/>
      <c r="BV16" s="199"/>
      <c r="BW16" s="199"/>
      <c r="BX16" s="199"/>
      <c r="BY16" s="199"/>
      <c r="BZ16" s="199"/>
      <c r="CA16" s="199"/>
      <c r="CB16" s="199"/>
      <c r="CC16" s="199"/>
      <c r="CD16" s="199"/>
      <c r="CE16" s="199"/>
      <c r="CF16" s="199"/>
      <c r="CG16" s="199"/>
      <c r="CH16" s="199"/>
      <c r="CI16" s="199"/>
      <c r="CJ16" s="199"/>
      <c r="CK16" s="199"/>
      <c r="CL16" s="199"/>
      <c r="CM16" s="199"/>
      <c r="CN16" s="199"/>
      <c r="CO16" s="199"/>
      <c r="CP16" s="199"/>
      <c r="CQ16" s="199"/>
      <c r="CR16" s="199"/>
      <c r="CS16" s="199"/>
      <c r="CT16" s="199"/>
      <c r="CU16" s="199"/>
      <c r="CV16" s="199"/>
      <c r="CW16" s="199"/>
      <c r="CX16" s="199"/>
      <c r="CY16" s="199"/>
      <c r="CZ16" s="199"/>
      <c r="DA16" s="199"/>
      <c r="DB16" s="199"/>
      <c r="DC16" s="199"/>
      <c r="DD16" s="199"/>
      <c r="DE16" s="199"/>
      <c r="DF16" s="199"/>
      <c r="DG16" s="199"/>
      <c r="DH16" s="199"/>
      <c r="DI16" s="199"/>
      <c r="DJ16" s="199"/>
      <c r="DK16" s="199"/>
      <c r="DL16" s="199"/>
      <c r="DM16" s="199"/>
      <c r="DN16" s="199"/>
      <c r="DO16" s="199"/>
      <c r="DP16" s="199"/>
      <c r="DQ16" s="199"/>
      <c r="DR16" s="199"/>
      <c r="DS16" s="199"/>
      <c r="DT16" s="199"/>
      <c r="DU16" s="199"/>
      <c r="DV16" s="199"/>
      <c r="DW16" s="199"/>
      <c r="DX16" s="199"/>
      <c r="DY16" s="199"/>
      <c r="DZ16" s="199"/>
      <c r="EA16" s="199"/>
      <c r="EB16" s="199"/>
      <c r="EC16" s="199"/>
      <c r="ED16" s="199"/>
    </row>
    <row r="17" spans="1:134" ht="14.1" customHeight="1">
      <c r="A17" s="157"/>
      <c r="B17" s="157"/>
      <c r="C17" s="158"/>
      <c r="D17" s="158"/>
      <c r="E17" s="159"/>
      <c r="F17" s="160"/>
      <c r="G17" s="196">
        <f t="shared" si="0"/>
        <v>0</v>
      </c>
      <c r="H17" s="161"/>
      <c r="I17" s="197">
        <f t="shared" si="1"/>
        <v>0</v>
      </c>
      <c r="J17" s="196">
        <f t="shared" si="2"/>
        <v>0</v>
      </c>
      <c r="K17" s="197">
        <f t="shared" si="3"/>
        <v>0</v>
      </c>
      <c r="L17" s="162"/>
      <c r="M17" s="196">
        <f t="shared" si="4"/>
        <v>0</v>
      </c>
      <c r="N17" s="196">
        <f t="shared" si="5"/>
        <v>0</v>
      </c>
      <c r="O17" s="163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9"/>
      <c r="AG17" s="199"/>
      <c r="AH17" s="199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199"/>
      <c r="AY17" s="199"/>
      <c r="AZ17" s="199"/>
      <c r="BA17" s="199"/>
      <c r="BB17" s="199"/>
      <c r="BC17" s="199"/>
      <c r="BD17" s="199"/>
      <c r="BE17" s="199"/>
      <c r="BF17" s="199"/>
      <c r="BG17" s="199"/>
      <c r="BH17" s="199"/>
      <c r="BI17" s="199"/>
      <c r="BJ17" s="199"/>
      <c r="BK17" s="199"/>
      <c r="BL17" s="199"/>
      <c r="BM17" s="199"/>
      <c r="BN17" s="199"/>
      <c r="BO17" s="199"/>
      <c r="BP17" s="199"/>
      <c r="BQ17" s="199"/>
      <c r="BR17" s="199"/>
      <c r="BS17" s="199"/>
      <c r="BT17" s="199"/>
      <c r="BU17" s="199"/>
      <c r="BV17" s="199"/>
      <c r="BW17" s="199"/>
      <c r="BX17" s="199"/>
      <c r="BY17" s="199"/>
      <c r="BZ17" s="199"/>
      <c r="CA17" s="199"/>
      <c r="CB17" s="199"/>
      <c r="CC17" s="199"/>
      <c r="CD17" s="199"/>
      <c r="CE17" s="199"/>
      <c r="CF17" s="199"/>
      <c r="CG17" s="199"/>
      <c r="CH17" s="199"/>
      <c r="CI17" s="199"/>
      <c r="CJ17" s="199"/>
      <c r="CK17" s="199"/>
      <c r="CL17" s="199"/>
      <c r="CM17" s="199"/>
      <c r="CN17" s="199"/>
      <c r="CO17" s="199"/>
      <c r="CP17" s="199"/>
      <c r="CQ17" s="199"/>
      <c r="CR17" s="199"/>
      <c r="CS17" s="199"/>
      <c r="CT17" s="199"/>
      <c r="CU17" s="199"/>
      <c r="CV17" s="199"/>
      <c r="CW17" s="199"/>
      <c r="CX17" s="199"/>
      <c r="CY17" s="199"/>
      <c r="CZ17" s="199"/>
      <c r="DA17" s="199"/>
      <c r="DB17" s="199"/>
      <c r="DC17" s="199"/>
      <c r="DD17" s="199"/>
      <c r="DE17" s="199"/>
      <c r="DF17" s="199"/>
      <c r="DG17" s="199"/>
      <c r="DH17" s="199"/>
      <c r="DI17" s="199"/>
      <c r="DJ17" s="199"/>
      <c r="DK17" s="199"/>
      <c r="DL17" s="199"/>
      <c r="DM17" s="199"/>
      <c r="DN17" s="199"/>
      <c r="DO17" s="199"/>
      <c r="DP17" s="199"/>
      <c r="DQ17" s="199"/>
      <c r="DR17" s="199"/>
      <c r="DS17" s="199"/>
      <c r="DT17" s="199"/>
      <c r="DU17" s="199"/>
      <c r="DV17" s="199"/>
      <c r="DW17" s="199"/>
      <c r="DX17" s="199"/>
      <c r="DY17" s="199"/>
      <c r="DZ17" s="199"/>
      <c r="EA17" s="199"/>
      <c r="EB17" s="199"/>
      <c r="EC17" s="199"/>
      <c r="ED17" s="199"/>
    </row>
    <row r="18" spans="1:134" ht="14.1" customHeight="1">
      <c r="A18" s="157"/>
      <c r="B18" s="157"/>
      <c r="C18" s="158"/>
      <c r="D18" s="158"/>
      <c r="E18" s="159"/>
      <c r="F18" s="160"/>
      <c r="G18" s="196">
        <f t="shared" si="0"/>
        <v>0</v>
      </c>
      <c r="H18" s="161"/>
      <c r="I18" s="197">
        <f>+SUM(G18*H18)</f>
        <v>0</v>
      </c>
      <c r="J18" s="196">
        <f t="shared" si="2"/>
        <v>0</v>
      </c>
      <c r="K18" s="197">
        <f t="shared" si="3"/>
        <v>0</v>
      </c>
      <c r="L18" s="162"/>
      <c r="M18" s="196">
        <f t="shared" si="4"/>
        <v>0</v>
      </c>
      <c r="N18" s="196">
        <f t="shared" si="5"/>
        <v>0</v>
      </c>
      <c r="O18" s="163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199"/>
      <c r="BF18" s="199"/>
      <c r="BG18" s="199"/>
      <c r="BH18" s="199"/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199"/>
      <c r="BV18" s="199"/>
      <c r="BW18" s="199"/>
      <c r="BX18" s="199"/>
      <c r="BY18" s="199"/>
      <c r="BZ18" s="199"/>
      <c r="CA18" s="199"/>
      <c r="CB18" s="199"/>
      <c r="CC18" s="199"/>
      <c r="CD18" s="199"/>
      <c r="CE18" s="199"/>
      <c r="CF18" s="199"/>
      <c r="CG18" s="199"/>
      <c r="CH18" s="199"/>
      <c r="CI18" s="199"/>
      <c r="CJ18" s="199"/>
      <c r="CK18" s="199"/>
      <c r="CL18" s="199"/>
      <c r="CM18" s="199"/>
      <c r="CN18" s="199"/>
      <c r="CO18" s="199"/>
      <c r="CP18" s="199"/>
      <c r="CQ18" s="199"/>
      <c r="CR18" s="199"/>
      <c r="CS18" s="199"/>
      <c r="CT18" s="199"/>
      <c r="CU18" s="199"/>
      <c r="CV18" s="199"/>
      <c r="CW18" s="199"/>
      <c r="CX18" s="199"/>
      <c r="CY18" s="199"/>
      <c r="CZ18" s="199"/>
      <c r="DA18" s="199"/>
      <c r="DB18" s="199"/>
      <c r="DC18" s="199"/>
      <c r="DD18" s="199"/>
      <c r="DE18" s="199"/>
      <c r="DF18" s="199"/>
      <c r="DG18" s="199"/>
      <c r="DH18" s="199"/>
      <c r="DI18" s="199"/>
      <c r="DJ18" s="199"/>
      <c r="DK18" s="199"/>
      <c r="DL18" s="199"/>
      <c r="DM18" s="199"/>
      <c r="DN18" s="199"/>
      <c r="DO18" s="199"/>
      <c r="DP18" s="199"/>
      <c r="DQ18" s="199"/>
      <c r="DR18" s="199"/>
      <c r="DS18" s="199"/>
      <c r="DT18" s="199"/>
      <c r="DU18" s="199"/>
      <c r="DV18" s="199"/>
      <c r="DW18" s="199"/>
      <c r="DX18" s="199"/>
      <c r="DY18" s="199"/>
      <c r="DZ18" s="199"/>
      <c r="EA18" s="199"/>
      <c r="EB18" s="199"/>
      <c r="EC18" s="199"/>
      <c r="ED18" s="199"/>
    </row>
    <row r="19" spans="1:134" ht="14.1" customHeight="1">
      <c r="A19" s="157"/>
      <c r="B19" s="157"/>
      <c r="C19" s="158"/>
      <c r="D19" s="158"/>
      <c r="E19" s="159"/>
      <c r="F19" s="160"/>
      <c r="G19" s="196">
        <f t="shared" si="0"/>
        <v>0</v>
      </c>
      <c r="H19" s="161"/>
      <c r="I19" s="197">
        <f t="shared" si="1"/>
        <v>0</v>
      </c>
      <c r="J19" s="196">
        <f t="shared" si="2"/>
        <v>0</v>
      </c>
      <c r="K19" s="197">
        <f t="shared" si="3"/>
        <v>0</v>
      </c>
      <c r="L19" s="162"/>
      <c r="M19" s="196">
        <f t="shared" si="4"/>
        <v>0</v>
      </c>
      <c r="N19" s="196">
        <f t="shared" si="5"/>
        <v>0</v>
      </c>
      <c r="O19" s="163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  <c r="AA19" s="199"/>
      <c r="AB19" s="199"/>
      <c r="AC19" s="199"/>
      <c r="AD19" s="199"/>
      <c r="AE19" s="199"/>
      <c r="AF19" s="199"/>
      <c r="AG19" s="199"/>
      <c r="AH19" s="199"/>
      <c r="AI19" s="199"/>
      <c r="AJ19" s="199"/>
      <c r="AK19" s="199"/>
      <c r="AL19" s="199"/>
      <c r="AM19" s="199"/>
      <c r="AN19" s="199"/>
      <c r="AO19" s="199"/>
      <c r="AP19" s="199"/>
      <c r="AQ19" s="199"/>
      <c r="AR19" s="199"/>
      <c r="AS19" s="199"/>
      <c r="AT19" s="199"/>
      <c r="AU19" s="199"/>
      <c r="AV19" s="199"/>
      <c r="AW19" s="199"/>
      <c r="AX19" s="199"/>
      <c r="AY19" s="199"/>
      <c r="AZ19" s="199"/>
      <c r="BA19" s="199"/>
      <c r="BB19" s="199"/>
      <c r="BC19" s="199"/>
      <c r="BD19" s="199"/>
      <c r="BE19" s="199"/>
      <c r="BF19" s="199"/>
      <c r="BG19" s="199"/>
      <c r="BH19" s="199"/>
      <c r="BI19" s="199"/>
      <c r="BJ19" s="199"/>
      <c r="BK19" s="199"/>
      <c r="BL19" s="199"/>
      <c r="BM19" s="199"/>
      <c r="BN19" s="199"/>
      <c r="BO19" s="199"/>
      <c r="BP19" s="199"/>
      <c r="BQ19" s="199"/>
      <c r="BR19" s="199"/>
      <c r="BS19" s="199"/>
      <c r="BT19" s="199"/>
      <c r="BU19" s="199"/>
      <c r="BV19" s="199"/>
      <c r="BW19" s="199"/>
      <c r="BX19" s="199"/>
      <c r="BY19" s="199"/>
      <c r="BZ19" s="199"/>
      <c r="CA19" s="199"/>
      <c r="CB19" s="199"/>
      <c r="CC19" s="199"/>
      <c r="CD19" s="199"/>
      <c r="CE19" s="199"/>
      <c r="CF19" s="199"/>
      <c r="CG19" s="199"/>
      <c r="CH19" s="199"/>
      <c r="CI19" s="199"/>
      <c r="CJ19" s="199"/>
      <c r="CK19" s="199"/>
      <c r="CL19" s="199"/>
      <c r="CM19" s="199"/>
      <c r="CN19" s="199"/>
      <c r="CO19" s="199"/>
      <c r="CP19" s="199"/>
      <c r="CQ19" s="199"/>
      <c r="CR19" s="199"/>
      <c r="CS19" s="199"/>
      <c r="CT19" s="199"/>
      <c r="CU19" s="199"/>
      <c r="CV19" s="199"/>
      <c r="CW19" s="199"/>
      <c r="CX19" s="199"/>
      <c r="CY19" s="199"/>
      <c r="CZ19" s="199"/>
      <c r="DA19" s="199"/>
      <c r="DB19" s="199"/>
      <c r="DC19" s="199"/>
      <c r="DD19" s="199"/>
      <c r="DE19" s="199"/>
      <c r="DF19" s="199"/>
      <c r="DG19" s="199"/>
      <c r="DH19" s="199"/>
      <c r="DI19" s="199"/>
      <c r="DJ19" s="199"/>
      <c r="DK19" s="199"/>
      <c r="DL19" s="199"/>
      <c r="DM19" s="199"/>
      <c r="DN19" s="199"/>
      <c r="DO19" s="199"/>
      <c r="DP19" s="199"/>
      <c r="DQ19" s="199"/>
      <c r="DR19" s="199"/>
      <c r="DS19" s="199"/>
      <c r="DT19" s="199"/>
      <c r="DU19" s="199"/>
      <c r="DV19" s="199"/>
      <c r="DW19" s="199"/>
      <c r="DX19" s="199"/>
      <c r="DY19" s="199"/>
      <c r="DZ19" s="199"/>
      <c r="EA19" s="199"/>
      <c r="EB19" s="199"/>
      <c r="EC19" s="199"/>
      <c r="ED19" s="199"/>
    </row>
    <row r="20" spans="1:134" ht="14.1" customHeight="1">
      <c r="A20" s="157"/>
      <c r="B20" s="157"/>
      <c r="C20" s="158"/>
      <c r="D20" s="158"/>
      <c r="E20" s="159"/>
      <c r="F20" s="160"/>
      <c r="G20" s="196">
        <f t="shared" si="0"/>
        <v>0</v>
      </c>
      <c r="H20" s="161"/>
      <c r="I20" s="197">
        <f t="shared" si="1"/>
        <v>0</v>
      </c>
      <c r="J20" s="196">
        <f t="shared" si="2"/>
        <v>0</v>
      </c>
      <c r="K20" s="197">
        <f t="shared" si="3"/>
        <v>0</v>
      </c>
      <c r="L20" s="162"/>
      <c r="M20" s="196">
        <f t="shared" si="4"/>
        <v>0</v>
      </c>
      <c r="N20" s="196">
        <f t="shared" si="5"/>
        <v>0</v>
      </c>
      <c r="O20" s="163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199"/>
      <c r="BE20" s="199"/>
      <c r="BF20" s="199"/>
      <c r="BG20" s="199"/>
      <c r="BH20" s="199"/>
      <c r="BI20" s="199"/>
      <c r="BJ20" s="199"/>
      <c r="BK20" s="199"/>
      <c r="BL20" s="199"/>
      <c r="BM20" s="199"/>
      <c r="BN20" s="199"/>
      <c r="BO20" s="199"/>
      <c r="BP20" s="199"/>
      <c r="BQ20" s="199"/>
      <c r="BR20" s="199"/>
      <c r="BS20" s="199"/>
      <c r="BT20" s="199"/>
      <c r="BU20" s="199"/>
      <c r="BV20" s="199"/>
      <c r="BW20" s="199"/>
      <c r="BX20" s="199"/>
      <c r="BY20" s="199"/>
      <c r="BZ20" s="199"/>
      <c r="CA20" s="199"/>
      <c r="CB20" s="199"/>
      <c r="CC20" s="199"/>
      <c r="CD20" s="199"/>
      <c r="CE20" s="199"/>
      <c r="CF20" s="199"/>
      <c r="CG20" s="199"/>
      <c r="CH20" s="199"/>
      <c r="CI20" s="199"/>
      <c r="CJ20" s="199"/>
      <c r="CK20" s="199"/>
      <c r="CL20" s="199"/>
      <c r="CM20" s="199"/>
      <c r="CN20" s="199"/>
      <c r="CO20" s="199"/>
      <c r="CP20" s="199"/>
      <c r="CQ20" s="199"/>
      <c r="CR20" s="199"/>
      <c r="CS20" s="199"/>
      <c r="CT20" s="199"/>
      <c r="CU20" s="199"/>
      <c r="CV20" s="199"/>
      <c r="CW20" s="199"/>
      <c r="CX20" s="199"/>
      <c r="CY20" s="199"/>
      <c r="CZ20" s="199"/>
      <c r="DA20" s="199"/>
      <c r="DB20" s="199"/>
      <c r="DC20" s="199"/>
      <c r="DD20" s="199"/>
      <c r="DE20" s="199"/>
      <c r="DF20" s="199"/>
      <c r="DG20" s="199"/>
      <c r="DH20" s="199"/>
      <c r="DI20" s="199"/>
      <c r="DJ20" s="199"/>
      <c r="DK20" s="199"/>
      <c r="DL20" s="199"/>
      <c r="DM20" s="199"/>
      <c r="DN20" s="199"/>
      <c r="DO20" s="199"/>
      <c r="DP20" s="199"/>
      <c r="DQ20" s="199"/>
      <c r="DR20" s="199"/>
      <c r="DS20" s="199"/>
      <c r="DT20" s="199"/>
      <c r="DU20" s="199"/>
      <c r="DV20" s="199"/>
      <c r="DW20" s="199"/>
      <c r="DX20" s="199"/>
      <c r="DY20" s="199"/>
      <c r="DZ20" s="199"/>
      <c r="EA20" s="199"/>
      <c r="EB20" s="199"/>
      <c r="EC20" s="199"/>
      <c r="ED20" s="199"/>
    </row>
    <row r="21" spans="1:134" ht="14.1" customHeight="1">
      <c r="A21" s="157"/>
      <c r="B21" s="157"/>
      <c r="C21" s="158"/>
      <c r="D21" s="158"/>
      <c r="E21" s="159"/>
      <c r="F21" s="160"/>
      <c r="G21" s="196">
        <f t="shared" si="0"/>
        <v>0</v>
      </c>
      <c r="H21" s="161"/>
      <c r="I21" s="197">
        <f t="shared" si="1"/>
        <v>0</v>
      </c>
      <c r="J21" s="196">
        <f t="shared" si="2"/>
        <v>0</v>
      </c>
      <c r="K21" s="197">
        <f t="shared" si="3"/>
        <v>0</v>
      </c>
      <c r="L21" s="162"/>
      <c r="M21" s="196">
        <f t="shared" si="4"/>
        <v>0</v>
      </c>
      <c r="N21" s="196">
        <f t="shared" si="5"/>
        <v>0</v>
      </c>
      <c r="O21" s="163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  <c r="AV21" s="199"/>
      <c r="AW21" s="199"/>
      <c r="AX21" s="199"/>
      <c r="AY21" s="199"/>
      <c r="AZ21" s="199"/>
      <c r="BA21" s="199"/>
      <c r="BB21" s="199"/>
      <c r="BC21" s="199"/>
      <c r="BD21" s="199"/>
      <c r="BE21" s="199"/>
      <c r="BF21" s="199"/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199"/>
      <c r="BT21" s="199"/>
      <c r="BU21" s="199"/>
      <c r="BV21" s="199"/>
      <c r="BW21" s="199"/>
      <c r="BX21" s="199"/>
      <c r="BY21" s="199"/>
      <c r="BZ21" s="199"/>
      <c r="CA21" s="199"/>
      <c r="CB21" s="199"/>
      <c r="CC21" s="199"/>
      <c r="CD21" s="199"/>
      <c r="CE21" s="199"/>
      <c r="CF21" s="199"/>
      <c r="CG21" s="199"/>
      <c r="CH21" s="199"/>
      <c r="CI21" s="199"/>
      <c r="CJ21" s="199"/>
      <c r="CK21" s="199"/>
      <c r="CL21" s="199"/>
      <c r="CM21" s="199"/>
      <c r="CN21" s="199"/>
      <c r="CO21" s="199"/>
      <c r="CP21" s="199"/>
      <c r="CQ21" s="199"/>
      <c r="CR21" s="199"/>
      <c r="CS21" s="199"/>
      <c r="CT21" s="199"/>
      <c r="CU21" s="199"/>
      <c r="CV21" s="199"/>
      <c r="CW21" s="199"/>
      <c r="CX21" s="199"/>
      <c r="CY21" s="199"/>
      <c r="CZ21" s="199"/>
      <c r="DA21" s="199"/>
      <c r="DB21" s="199"/>
      <c r="DC21" s="199"/>
      <c r="DD21" s="199"/>
      <c r="DE21" s="199"/>
      <c r="DF21" s="199"/>
      <c r="DG21" s="199"/>
      <c r="DH21" s="199"/>
      <c r="DI21" s="199"/>
      <c r="DJ21" s="199"/>
      <c r="DK21" s="199"/>
      <c r="DL21" s="199"/>
      <c r="DM21" s="199"/>
      <c r="DN21" s="199"/>
      <c r="DO21" s="199"/>
      <c r="DP21" s="199"/>
      <c r="DQ21" s="199"/>
      <c r="DR21" s="199"/>
      <c r="DS21" s="199"/>
      <c r="DT21" s="199"/>
      <c r="DU21" s="199"/>
      <c r="DV21" s="199"/>
      <c r="DW21" s="199"/>
      <c r="DX21" s="199"/>
      <c r="DY21" s="199"/>
      <c r="DZ21" s="199"/>
      <c r="EA21" s="199"/>
      <c r="EB21" s="199"/>
      <c r="EC21" s="199"/>
      <c r="ED21" s="199"/>
    </row>
    <row r="22" spans="1:134" ht="14.1" customHeight="1">
      <c r="A22" s="157"/>
      <c r="B22" s="157"/>
      <c r="C22" s="158"/>
      <c r="D22" s="158"/>
      <c r="E22" s="159"/>
      <c r="F22" s="160"/>
      <c r="G22" s="196">
        <f t="shared" si="0"/>
        <v>0</v>
      </c>
      <c r="H22" s="161"/>
      <c r="I22" s="197">
        <f t="shared" si="1"/>
        <v>0</v>
      </c>
      <c r="J22" s="196">
        <f t="shared" si="2"/>
        <v>0</v>
      </c>
      <c r="K22" s="197">
        <f t="shared" si="3"/>
        <v>0</v>
      </c>
      <c r="L22" s="162"/>
      <c r="M22" s="196">
        <f t="shared" si="4"/>
        <v>0</v>
      </c>
      <c r="N22" s="196">
        <f t="shared" si="5"/>
        <v>0</v>
      </c>
      <c r="O22" s="163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  <c r="AV22" s="199"/>
      <c r="AW22" s="199"/>
      <c r="AX22" s="199"/>
      <c r="AY22" s="199"/>
      <c r="AZ22" s="199"/>
      <c r="BA22" s="199"/>
      <c r="BB22" s="199"/>
      <c r="BC22" s="199"/>
      <c r="BD22" s="199"/>
      <c r="BE22" s="199"/>
      <c r="BF22" s="199"/>
      <c r="BG22" s="199"/>
      <c r="BH22" s="199"/>
      <c r="BI22" s="199"/>
      <c r="BJ22" s="199"/>
      <c r="BK22" s="199"/>
      <c r="BL22" s="199"/>
      <c r="BM22" s="199"/>
      <c r="BN22" s="199"/>
      <c r="BO22" s="199"/>
      <c r="BP22" s="199"/>
      <c r="BQ22" s="199"/>
      <c r="BR22" s="199"/>
      <c r="BS22" s="199"/>
      <c r="BT22" s="199"/>
      <c r="BU22" s="199"/>
      <c r="BV22" s="199"/>
      <c r="BW22" s="199"/>
      <c r="BX22" s="199"/>
      <c r="BY22" s="199"/>
      <c r="BZ22" s="199"/>
      <c r="CA22" s="199"/>
      <c r="CB22" s="199"/>
      <c r="CC22" s="199"/>
      <c r="CD22" s="199"/>
      <c r="CE22" s="199"/>
      <c r="CF22" s="199"/>
      <c r="CG22" s="199"/>
      <c r="CH22" s="199"/>
      <c r="CI22" s="199"/>
      <c r="CJ22" s="199"/>
      <c r="CK22" s="199"/>
      <c r="CL22" s="199"/>
      <c r="CM22" s="199"/>
      <c r="CN22" s="199"/>
      <c r="CO22" s="199"/>
      <c r="CP22" s="199"/>
      <c r="CQ22" s="199"/>
      <c r="CR22" s="199"/>
      <c r="CS22" s="199"/>
      <c r="CT22" s="199"/>
      <c r="CU22" s="199"/>
      <c r="CV22" s="199"/>
      <c r="CW22" s="199"/>
      <c r="CX22" s="199"/>
      <c r="CY22" s="199"/>
      <c r="CZ22" s="199"/>
      <c r="DA22" s="199"/>
      <c r="DB22" s="199"/>
      <c r="DC22" s="199"/>
      <c r="DD22" s="199"/>
      <c r="DE22" s="199"/>
      <c r="DF22" s="199"/>
      <c r="DG22" s="199"/>
      <c r="DH22" s="199"/>
      <c r="DI22" s="199"/>
      <c r="DJ22" s="199"/>
      <c r="DK22" s="199"/>
      <c r="DL22" s="199"/>
      <c r="DM22" s="199"/>
      <c r="DN22" s="199"/>
      <c r="DO22" s="199"/>
      <c r="DP22" s="199"/>
      <c r="DQ22" s="199"/>
      <c r="DR22" s="199"/>
      <c r="DS22" s="199"/>
      <c r="DT22" s="199"/>
      <c r="DU22" s="199"/>
      <c r="DV22" s="199"/>
      <c r="DW22" s="199"/>
      <c r="DX22" s="199"/>
      <c r="DY22" s="199"/>
      <c r="DZ22" s="199"/>
      <c r="EA22" s="199"/>
      <c r="EB22" s="199"/>
      <c r="EC22" s="199"/>
      <c r="ED22" s="199"/>
    </row>
    <row r="23" spans="1:134" ht="14.1" customHeight="1">
      <c r="A23" s="165"/>
      <c r="B23" s="157"/>
      <c r="D23" s="158"/>
      <c r="E23" s="166"/>
      <c r="F23" s="160"/>
      <c r="G23" s="196">
        <f t="shared" si="0"/>
        <v>0</v>
      </c>
      <c r="H23" s="161"/>
      <c r="I23" s="197">
        <f t="shared" si="1"/>
        <v>0</v>
      </c>
      <c r="J23" s="196">
        <f t="shared" si="2"/>
        <v>0</v>
      </c>
      <c r="K23" s="197">
        <f t="shared" si="3"/>
        <v>0</v>
      </c>
      <c r="L23" s="162"/>
      <c r="M23" s="196">
        <f t="shared" si="4"/>
        <v>0</v>
      </c>
      <c r="N23" s="196">
        <f t="shared" si="5"/>
        <v>0</v>
      </c>
      <c r="O23" s="163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O23" s="199"/>
      <c r="AP23" s="199"/>
      <c r="AQ23" s="199"/>
      <c r="AR23" s="199"/>
      <c r="AS23" s="199"/>
      <c r="AT23" s="199"/>
      <c r="AU23" s="199"/>
      <c r="AV23" s="199"/>
      <c r="AW23" s="199"/>
      <c r="AX23" s="199"/>
      <c r="AY23" s="199"/>
      <c r="AZ23" s="199"/>
      <c r="BA23" s="199"/>
      <c r="BB23" s="199"/>
      <c r="BC23" s="199"/>
      <c r="BD23" s="199"/>
      <c r="BE23" s="199"/>
      <c r="BF23" s="199"/>
      <c r="BG23" s="199"/>
      <c r="BH23" s="199"/>
      <c r="BI23" s="199"/>
      <c r="BJ23" s="199"/>
      <c r="BK23" s="199"/>
      <c r="BL23" s="199"/>
      <c r="BM23" s="199"/>
      <c r="BN23" s="199"/>
      <c r="BO23" s="199"/>
      <c r="BP23" s="199"/>
      <c r="BQ23" s="199"/>
      <c r="BR23" s="199"/>
      <c r="BS23" s="199"/>
      <c r="BT23" s="199"/>
      <c r="BU23" s="199"/>
      <c r="BV23" s="199"/>
      <c r="BW23" s="199"/>
      <c r="BX23" s="199"/>
      <c r="BY23" s="199"/>
      <c r="BZ23" s="199"/>
      <c r="CA23" s="199"/>
      <c r="CB23" s="199"/>
      <c r="CC23" s="199"/>
      <c r="CD23" s="199"/>
      <c r="CE23" s="199"/>
      <c r="CF23" s="199"/>
      <c r="CG23" s="199"/>
      <c r="CH23" s="199"/>
      <c r="CI23" s="199"/>
      <c r="CJ23" s="199"/>
      <c r="CK23" s="199"/>
      <c r="CL23" s="199"/>
      <c r="CM23" s="199"/>
      <c r="CN23" s="199"/>
      <c r="CO23" s="199"/>
      <c r="CP23" s="199"/>
      <c r="CQ23" s="199"/>
      <c r="CR23" s="199"/>
      <c r="CS23" s="199"/>
      <c r="CT23" s="199"/>
      <c r="CU23" s="199"/>
      <c r="CV23" s="199"/>
      <c r="CW23" s="199"/>
      <c r="CX23" s="199"/>
      <c r="CY23" s="199"/>
      <c r="CZ23" s="199"/>
      <c r="DA23" s="199"/>
      <c r="DB23" s="199"/>
      <c r="DC23" s="199"/>
      <c r="DD23" s="199"/>
      <c r="DE23" s="199"/>
      <c r="DF23" s="199"/>
      <c r="DG23" s="199"/>
      <c r="DH23" s="199"/>
      <c r="DI23" s="199"/>
      <c r="DJ23" s="199"/>
      <c r="DK23" s="199"/>
      <c r="DL23" s="199"/>
      <c r="DM23" s="199"/>
      <c r="DN23" s="199"/>
      <c r="DO23" s="199"/>
      <c r="DP23" s="199"/>
      <c r="DQ23" s="199"/>
      <c r="DR23" s="199"/>
      <c r="DS23" s="199"/>
      <c r="DT23" s="199"/>
      <c r="DU23" s="199"/>
      <c r="DV23" s="199"/>
      <c r="DW23" s="199"/>
      <c r="DX23" s="199"/>
      <c r="DY23" s="199"/>
      <c r="DZ23" s="199"/>
      <c r="EA23" s="199"/>
      <c r="EB23" s="199"/>
      <c r="EC23" s="199"/>
      <c r="ED23" s="199"/>
    </row>
    <row r="24" spans="1:134" ht="14.1" customHeight="1">
      <c r="A24" s="157"/>
      <c r="B24" s="157"/>
      <c r="C24" s="158"/>
      <c r="D24" s="158"/>
      <c r="E24" s="159"/>
      <c r="F24" s="160"/>
      <c r="G24" s="196">
        <f>E24*F24</f>
        <v>0</v>
      </c>
      <c r="H24" s="161"/>
      <c r="I24" s="197">
        <f t="shared" si="1"/>
        <v>0</v>
      </c>
      <c r="J24" s="196">
        <f t="shared" si="2"/>
        <v>0</v>
      </c>
      <c r="K24" s="197">
        <f t="shared" si="3"/>
        <v>0</v>
      </c>
      <c r="L24" s="162"/>
      <c r="M24" s="196">
        <f t="shared" si="4"/>
        <v>0</v>
      </c>
      <c r="N24" s="196">
        <f t="shared" si="5"/>
        <v>0</v>
      </c>
      <c r="O24" s="163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199"/>
      <c r="BF24" s="199"/>
      <c r="BG24" s="199"/>
      <c r="BH24" s="199"/>
      <c r="BI24" s="199"/>
      <c r="BJ24" s="199"/>
      <c r="BK24" s="199"/>
      <c r="BL24" s="199"/>
      <c r="BM24" s="199"/>
      <c r="BN24" s="199"/>
      <c r="BO24" s="199"/>
      <c r="BP24" s="199"/>
      <c r="BQ24" s="199"/>
      <c r="BR24" s="199"/>
      <c r="BS24" s="199"/>
      <c r="BT24" s="199"/>
      <c r="BU24" s="199"/>
      <c r="BV24" s="199"/>
      <c r="BW24" s="199"/>
      <c r="BX24" s="199"/>
      <c r="BY24" s="199"/>
      <c r="BZ24" s="199"/>
      <c r="CA24" s="199"/>
      <c r="CB24" s="199"/>
      <c r="CC24" s="199"/>
      <c r="CD24" s="199"/>
      <c r="CE24" s="199"/>
      <c r="CF24" s="199"/>
      <c r="CG24" s="199"/>
      <c r="CH24" s="199"/>
      <c r="CI24" s="199"/>
      <c r="CJ24" s="199"/>
      <c r="CK24" s="199"/>
      <c r="CL24" s="199"/>
      <c r="CM24" s="199"/>
      <c r="CN24" s="199"/>
      <c r="CO24" s="199"/>
      <c r="CP24" s="199"/>
      <c r="CQ24" s="199"/>
      <c r="CR24" s="199"/>
      <c r="CS24" s="199"/>
      <c r="CT24" s="199"/>
      <c r="CU24" s="199"/>
      <c r="CV24" s="199"/>
      <c r="CW24" s="199"/>
      <c r="CX24" s="199"/>
      <c r="CY24" s="199"/>
      <c r="CZ24" s="199"/>
      <c r="DA24" s="199"/>
      <c r="DB24" s="199"/>
      <c r="DC24" s="199"/>
      <c r="DD24" s="199"/>
      <c r="DE24" s="199"/>
      <c r="DF24" s="199"/>
      <c r="DG24" s="199"/>
      <c r="DH24" s="199"/>
      <c r="DI24" s="199"/>
      <c r="DJ24" s="199"/>
      <c r="DK24" s="199"/>
      <c r="DL24" s="199"/>
      <c r="DM24" s="199"/>
      <c r="DN24" s="199"/>
      <c r="DO24" s="199"/>
      <c r="DP24" s="199"/>
      <c r="DQ24" s="199"/>
      <c r="DR24" s="199"/>
      <c r="DS24" s="199"/>
      <c r="DT24" s="199"/>
      <c r="DU24" s="199"/>
      <c r="DV24" s="199"/>
      <c r="DW24" s="199"/>
      <c r="DX24" s="199"/>
      <c r="DY24" s="199"/>
      <c r="DZ24" s="199"/>
      <c r="EA24" s="199"/>
      <c r="EB24" s="199"/>
      <c r="EC24" s="199"/>
      <c r="ED24" s="199"/>
    </row>
    <row r="25" spans="1:134" ht="14.1" customHeight="1">
      <c r="A25" s="157"/>
      <c r="B25" s="157"/>
      <c r="C25" s="158"/>
      <c r="D25" s="158"/>
      <c r="E25" s="159"/>
      <c r="F25" s="160"/>
      <c r="G25" s="196">
        <f t="shared" si="0"/>
        <v>0</v>
      </c>
      <c r="H25" s="161"/>
      <c r="I25" s="197">
        <f t="shared" si="1"/>
        <v>0</v>
      </c>
      <c r="J25" s="196">
        <f t="shared" si="2"/>
        <v>0</v>
      </c>
      <c r="K25" s="197">
        <f t="shared" si="3"/>
        <v>0</v>
      </c>
      <c r="L25" s="162"/>
      <c r="M25" s="196">
        <f t="shared" si="4"/>
        <v>0</v>
      </c>
      <c r="N25" s="196">
        <f t="shared" si="5"/>
        <v>0</v>
      </c>
      <c r="O25" s="163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199"/>
      <c r="AH25" s="199"/>
      <c r="AI25" s="199"/>
      <c r="AJ25" s="199"/>
      <c r="AK25" s="199"/>
      <c r="AL25" s="199"/>
      <c r="AM25" s="199"/>
      <c r="AN25" s="199"/>
      <c r="AO25" s="199"/>
      <c r="AP25" s="199"/>
      <c r="AQ25" s="199"/>
      <c r="AR25" s="199"/>
      <c r="AS25" s="199"/>
      <c r="AT25" s="199"/>
      <c r="AU25" s="199"/>
      <c r="AV25" s="199"/>
      <c r="AW25" s="199"/>
      <c r="AX25" s="199"/>
      <c r="AY25" s="199"/>
      <c r="AZ25" s="199"/>
      <c r="BA25" s="199"/>
      <c r="BB25" s="199"/>
      <c r="BC25" s="199"/>
      <c r="BD25" s="199"/>
      <c r="BE25" s="199"/>
      <c r="BF25" s="199"/>
      <c r="BG25" s="199"/>
      <c r="BH25" s="199"/>
      <c r="BI25" s="199"/>
      <c r="BJ25" s="199"/>
      <c r="BK25" s="199"/>
      <c r="BL25" s="199"/>
      <c r="BM25" s="199"/>
      <c r="BN25" s="199"/>
      <c r="BO25" s="199"/>
      <c r="BP25" s="199"/>
      <c r="BQ25" s="199"/>
      <c r="BR25" s="199"/>
      <c r="BS25" s="199"/>
      <c r="BT25" s="199"/>
      <c r="BU25" s="199"/>
      <c r="BV25" s="199"/>
      <c r="BW25" s="199"/>
      <c r="BX25" s="199"/>
      <c r="BY25" s="199"/>
      <c r="BZ25" s="199"/>
      <c r="CA25" s="199"/>
      <c r="CB25" s="199"/>
      <c r="CC25" s="199"/>
      <c r="CD25" s="199"/>
      <c r="CE25" s="199"/>
      <c r="CF25" s="199"/>
      <c r="CG25" s="199"/>
      <c r="CH25" s="199"/>
      <c r="CI25" s="199"/>
      <c r="CJ25" s="199"/>
      <c r="CK25" s="199"/>
      <c r="CL25" s="199"/>
      <c r="CM25" s="199"/>
      <c r="CN25" s="199"/>
      <c r="CO25" s="199"/>
      <c r="CP25" s="199"/>
      <c r="CQ25" s="199"/>
      <c r="CR25" s="199"/>
      <c r="CS25" s="199"/>
      <c r="CT25" s="199"/>
      <c r="CU25" s="199"/>
      <c r="CV25" s="199"/>
      <c r="CW25" s="199"/>
      <c r="CX25" s="199"/>
      <c r="CY25" s="199"/>
      <c r="CZ25" s="199"/>
      <c r="DA25" s="199"/>
      <c r="DB25" s="199"/>
      <c r="DC25" s="199"/>
      <c r="DD25" s="199"/>
      <c r="DE25" s="199"/>
      <c r="DF25" s="199"/>
      <c r="DG25" s="199"/>
      <c r="DH25" s="199"/>
      <c r="DI25" s="199"/>
      <c r="DJ25" s="199"/>
      <c r="DK25" s="199"/>
      <c r="DL25" s="199"/>
      <c r="DM25" s="199"/>
      <c r="DN25" s="199"/>
      <c r="DO25" s="199"/>
      <c r="DP25" s="199"/>
      <c r="DQ25" s="199"/>
      <c r="DR25" s="199"/>
      <c r="DS25" s="199"/>
      <c r="DT25" s="199"/>
      <c r="DU25" s="199"/>
      <c r="DV25" s="199"/>
      <c r="DW25" s="199"/>
      <c r="DX25" s="199"/>
      <c r="DY25" s="199"/>
      <c r="DZ25" s="199"/>
      <c r="EA25" s="199"/>
      <c r="EB25" s="199"/>
      <c r="EC25" s="199"/>
      <c r="ED25" s="199"/>
    </row>
    <row r="26" spans="1:134" ht="14.1" customHeight="1">
      <c r="A26" s="157"/>
      <c r="B26" s="157"/>
      <c r="C26" s="158"/>
      <c r="D26" s="158"/>
      <c r="E26" s="159"/>
      <c r="F26" s="160"/>
      <c r="G26" s="196">
        <f t="shared" si="0"/>
        <v>0</v>
      </c>
      <c r="H26" s="161"/>
      <c r="I26" s="197">
        <f t="shared" si="1"/>
        <v>0</v>
      </c>
      <c r="J26" s="196">
        <f t="shared" si="2"/>
        <v>0</v>
      </c>
      <c r="K26" s="197">
        <f t="shared" si="3"/>
        <v>0</v>
      </c>
      <c r="L26" s="162"/>
      <c r="M26" s="196">
        <f t="shared" si="4"/>
        <v>0</v>
      </c>
      <c r="N26" s="196">
        <f t="shared" si="5"/>
        <v>0</v>
      </c>
      <c r="O26" s="163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199"/>
      <c r="BV26" s="199"/>
      <c r="BW26" s="199"/>
      <c r="BX26" s="199"/>
      <c r="BY26" s="199"/>
      <c r="BZ26" s="199"/>
      <c r="CA26" s="199"/>
      <c r="CB26" s="199"/>
      <c r="CC26" s="199"/>
      <c r="CD26" s="199"/>
      <c r="CE26" s="199"/>
      <c r="CF26" s="199"/>
      <c r="CG26" s="199"/>
      <c r="CH26" s="199"/>
      <c r="CI26" s="199"/>
      <c r="CJ26" s="199"/>
      <c r="CK26" s="199"/>
      <c r="CL26" s="199"/>
      <c r="CM26" s="199"/>
      <c r="CN26" s="199"/>
      <c r="CO26" s="199"/>
      <c r="CP26" s="199"/>
      <c r="CQ26" s="199"/>
      <c r="CR26" s="199"/>
      <c r="CS26" s="199"/>
      <c r="CT26" s="199"/>
      <c r="CU26" s="199"/>
      <c r="CV26" s="199"/>
      <c r="CW26" s="199"/>
      <c r="CX26" s="199"/>
      <c r="CY26" s="199"/>
      <c r="CZ26" s="199"/>
      <c r="DA26" s="199"/>
      <c r="DB26" s="199"/>
      <c r="DC26" s="199"/>
      <c r="DD26" s="199"/>
      <c r="DE26" s="199"/>
      <c r="DF26" s="199"/>
      <c r="DG26" s="199"/>
      <c r="DH26" s="199"/>
      <c r="DI26" s="199"/>
      <c r="DJ26" s="199"/>
      <c r="DK26" s="199"/>
      <c r="DL26" s="199"/>
      <c r="DM26" s="199"/>
      <c r="DN26" s="199"/>
      <c r="DO26" s="199"/>
      <c r="DP26" s="199"/>
      <c r="DQ26" s="199"/>
      <c r="DR26" s="199"/>
      <c r="DS26" s="199"/>
      <c r="DT26" s="199"/>
      <c r="DU26" s="199"/>
      <c r="DV26" s="199"/>
      <c r="DW26" s="199"/>
      <c r="DX26" s="199"/>
      <c r="DY26" s="199"/>
      <c r="DZ26" s="199"/>
      <c r="EA26" s="199"/>
      <c r="EB26" s="199"/>
      <c r="EC26" s="199"/>
      <c r="ED26" s="199"/>
    </row>
    <row r="27" spans="1:134" ht="14.1" customHeight="1">
      <c r="A27" s="157"/>
      <c r="B27" s="157"/>
      <c r="C27" s="158"/>
      <c r="D27" s="158"/>
      <c r="E27" s="159"/>
      <c r="F27" s="160"/>
      <c r="G27" s="196">
        <f t="shared" si="0"/>
        <v>0</v>
      </c>
      <c r="H27" s="161"/>
      <c r="I27" s="197">
        <f t="shared" si="1"/>
        <v>0</v>
      </c>
      <c r="J27" s="196">
        <f t="shared" si="2"/>
        <v>0</v>
      </c>
      <c r="K27" s="197">
        <f t="shared" si="3"/>
        <v>0</v>
      </c>
      <c r="L27" s="162"/>
      <c r="M27" s="196">
        <f t="shared" si="4"/>
        <v>0</v>
      </c>
      <c r="N27" s="196">
        <f t="shared" si="5"/>
        <v>0</v>
      </c>
      <c r="O27" s="163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  <c r="BC27" s="199"/>
      <c r="BD27" s="199"/>
      <c r="BE27" s="199"/>
      <c r="BF27" s="199"/>
      <c r="BG27" s="199"/>
      <c r="BH27" s="199"/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199"/>
      <c r="BT27" s="199"/>
      <c r="BU27" s="199"/>
      <c r="BV27" s="199"/>
      <c r="BW27" s="199"/>
      <c r="BX27" s="199"/>
      <c r="BY27" s="199"/>
      <c r="BZ27" s="199"/>
      <c r="CA27" s="199"/>
      <c r="CB27" s="199"/>
      <c r="CC27" s="199"/>
      <c r="CD27" s="199"/>
      <c r="CE27" s="199"/>
      <c r="CF27" s="199"/>
      <c r="CG27" s="199"/>
      <c r="CH27" s="199"/>
      <c r="CI27" s="199"/>
      <c r="CJ27" s="199"/>
      <c r="CK27" s="199"/>
      <c r="CL27" s="199"/>
      <c r="CM27" s="199"/>
      <c r="CN27" s="199"/>
      <c r="CO27" s="199"/>
      <c r="CP27" s="199"/>
      <c r="CQ27" s="199"/>
      <c r="CR27" s="199"/>
      <c r="CS27" s="199"/>
      <c r="CT27" s="199"/>
      <c r="CU27" s="199"/>
      <c r="CV27" s="199"/>
      <c r="CW27" s="199"/>
      <c r="CX27" s="199"/>
      <c r="CY27" s="199"/>
      <c r="CZ27" s="199"/>
      <c r="DA27" s="199"/>
      <c r="DB27" s="199"/>
      <c r="DC27" s="199"/>
      <c r="DD27" s="199"/>
      <c r="DE27" s="199"/>
      <c r="DF27" s="199"/>
      <c r="DG27" s="199"/>
      <c r="DH27" s="199"/>
      <c r="DI27" s="199"/>
      <c r="DJ27" s="199"/>
      <c r="DK27" s="199"/>
      <c r="DL27" s="199"/>
      <c r="DM27" s="199"/>
      <c r="DN27" s="199"/>
      <c r="DO27" s="199"/>
      <c r="DP27" s="199"/>
      <c r="DQ27" s="199"/>
      <c r="DR27" s="199"/>
      <c r="DS27" s="199"/>
      <c r="DT27" s="199"/>
      <c r="DU27" s="199"/>
      <c r="DV27" s="199"/>
      <c r="DW27" s="199"/>
      <c r="DX27" s="199"/>
      <c r="DY27" s="199"/>
      <c r="DZ27" s="199"/>
      <c r="EA27" s="199"/>
      <c r="EB27" s="199"/>
      <c r="EC27" s="199"/>
      <c r="ED27" s="199"/>
    </row>
    <row r="28" spans="1:134" ht="14.1" customHeight="1">
      <c r="A28" s="157"/>
      <c r="B28" s="157"/>
      <c r="C28" s="158"/>
      <c r="D28" s="158"/>
      <c r="E28" s="159"/>
      <c r="F28" s="160"/>
      <c r="G28" s="196">
        <f t="shared" si="0"/>
        <v>0</v>
      </c>
      <c r="H28" s="161"/>
      <c r="I28" s="197">
        <f t="shared" si="1"/>
        <v>0</v>
      </c>
      <c r="J28" s="196">
        <f t="shared" si="2"/>
        <v>0</v>
      </c>
      <c r="K28" s="197">
        <f t="shared" si="3"/>
        <v>0</v>
      </c>
      <c r="L28" s="162"/>
      <c r="M28" s="196">
        <f t="shared" si="4"/>
        <v>0</v>
      </c>
      <c r="N28" s="196">
        <f t="shared" si="5"/>
        <v>0</v>
      </c>
      <c r="O28" s="163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199"/>
      <c r="DN28" s="199"/>
      <c r="DO28" s="199"/>
      <c r="DP28" s="199"/>
      <c r="DQ28" s="199"/>
      <c r="DR28" s="199"/>
      <c r="DS28" s="199"/>
      <c r="DT28" s="199"/>
      <c r="DU28" s="199"/>
      <c r="DV28" s="199"/>
      <c r="DW28" s="199"/>
      <c r="DX28" s="199"/>
      <c r="DY28" s="199"/>
      <c r="DZ28" s="199"/>
      <c r="EA28" s="199"/>
      <c r="EB28" s="199"/>
      <c r="EC28" s="199"/>
      <c r="ED28" s="199"/>
    </row>
    <row r="29" spans="1:134" ht="14.1" customHeight="1">
      <c r="A29" s="157"/>
      <c r="B29" s="157"/>
      <c r="C29" s="158"/>
      <c r="D29" s="158"/>
      <c r="E29" s="159"/>
      <c r="F29" s="160"/>
      <c r="G29" s="196">
        <f t="shared" si="0"/>
        <v>0</v>
      </c>
      <c r="H29" s="161"/>
      <c r="I29" s="197">
        <f t="shared" si="1"/>
        <v>0</v>
      </c>
      <c r="J29" s="196">
        <f t="shared" si="2"/>
        <v>0</v>
      </c>
      <c r="K29" s="197">
        <f t="shared" si="3"/>
        <v>0</v>
      </c>
      <c r="L29" s="162"/>
      <c r="M29" s="196">
        <f t="shared" si="4"/>
        <v>0</v>
      </c>
      <c r="N29" s="196">
        <f t="shared" si="5"/>
        <v>0</v>
      </c>
      <c r="O29" s="163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9"/>
      <c r="AH29" s="199"/>
      <c r="AI29" s="199"/>
      <c r="AJ29" s="199"/>
      <c r="AK29" s="199"/>
      <c r="AL29" s="199"/>
      <c r="AM29" s="199"/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199"/>
      <c r="BH29" s="199"/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199"/>
      <c r="BT29" s="199"/>
      <c r="BU29" s="199"/>
      <c r="BV29" s="199"/>
      <c r="BW29" s="199"/>
      <c r="BX29" s="199"/>
      <c r="BY29" s="199"/>
      <c r="BZ29" s="199"/>
      <c r="CA29" s="199"/>
      <c r="CB29" s="199"/>
      <c r="CC29" s="199"/>
      <c r="CD29" s="199"/>
      <c r="CE29" s="199"/>
      <c r="CF29" s="199"/>
      <c r="CG29" s="199"/>
      <c r="CH29" s="199"/>
      <c r="CI29" s="199"/>
      <c r="CJ29" s="199"/>
      <c r="CK29" s="199"/>
      <c r="CL29" s="199"/>
      <c r="CM29" s="199"/>
      <c r="CN29" s="199"/>
      <c r="CO29" s="199"/>
      <c r="CP29" s="199"/>
      <c r="CQ29" s="199"/>
      <c r="CR29" s="199"/>
      <c r="CS29" s="199"/>
      <c r="CT29" s="199"/>
      <c r="CU29" s="199"/>
      <c r="CV29" s="199"/>
      <c r="CW29" s="199"/>
      <c r="CX29" s="199"/>
      <c r="CY29" s="199"/>
      <c r="CZ29" s="199"/>
      <c r="DA29" s="199"/>
      <c r="DB29" s="199"/>
      <c r="DC29" s="199"/>
      <c r="DD29" s="199"/>
      <c r="DE29" s="199"/>
      <c r="DF29" s="199"/>
      <c r="DG29" s="199"/>
      <c r="DH29" s="199"/>
      <c r="DI29" s="199"/>
      <c r="DJ29" s="199"/>
      <c r="DK29" s="199"/>
      <c r="DL29" s="199"/>
      <c r="DM29" s="199"/>
      <c r="DN29" s="199"/>
      <c r="DO29" s="199"/>
      <c r="DP29" s="199"/>
      <c r="DQ29" s="199"/>
      <c r="DR29" s="199"/>
      <c r="DS29" s="199"/>
      <c r="DT29" s="199"/>
      <c r="DU29" s="199"/>
      <c r="DV29" s="199"/>
      <c r="DW29" s="199"/>
      <c r="DX29" s="199"/>
      <c r="DY29" s="199"/>
      <c r="DZ29" s="199"/>
      <c r="EA29" s="199"/>
      <c r="EB29" s="199"/>
      <c r="EC29" s="199"/>
      <c r="ED29" s="199"/>
    </row>
    <row r="30" spans="1:134" ht="14.1" customHeight="1">
      <c r="A30" s="157"/>
      <c r="B30" s="157"/>
      <c r="C30" s="158"/>
      <c r="D30" s="158"/>
      <c r="E30" s="159"/>
      <c r="F30" s="160"/>
      <c r="G30" s="196">
        <f t="shared" si="0"/>
        <v>0</v>
      </c>
      <c r="H30" s="161"/>
      <c r="I30" s="197">
        <f t="shared" si="1"/>
        <v>0</v>
      </c>
      <c r="J30" s="196">
        <f t="shared" si="2"/>
        <v>0</v>
      </c>
      <c r="K30" s="197">
        <f t="shared" si="3"/>
        <v>0</v>
      </c>
      <c r="L30" s="162"/>
      <c r="M30" s="196">
        <f t="shared" si="4"/>
        <v>0</v>
      </c>
      <c r="N30" s="196">
        <f t="shared" si="5"/>
        <v>0</v>
      </c>
      <c r="O30" s="163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199"/>
      <c r="AE30" s="199"/>
      <c r="AF30" s="199"/>
      <c r="AG30" s="199"/>
      <c r="AH30" s="199"/>
      <c r="AI30" s="199"/>
      <c r="AJ30" s="199"/>
      <c r="AK30" s="199"/>
      <c r="AL30" s="199"/>
      <c r="AM30" s="199"/>
      <c r="AN30" s="199"/>
      <c r="AO30" s="199"/>
      <c r="AP30" s="199"/>
      <c r="AQ30" s="199"/>
      <c r="AR30" s="199"/>
      <c r="AS30" s="199"/>
      <c r="AT30" s="199"/>
      <c r="AU30" s="199"/>
      <c r="AV30" s="199"/>
      <c r="AW30" s="199"/>
      <c r="AX30" s="199"/>
      <c r="AY30" s="199"/>
      <c r="AZ30" s="199"/>
      <c r="BA30" s="199"/>
      <c r="BB30" s="199"/>
      <c r="BC30" s="199"/>
      <c r="BD30" s="199"/>
      <c r="BE30" s="199"/>
      <c r="BF30" s="199"/>
      <c r="BG30" s="199"/>
      <c r="BH30" s="199"/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199"/>
      <c r="BT30" s="199"/>
      <c r="BU30" s="199"/>
      <c r="BV30" s="199"/>
      <c r="BW30" s="199"/>
      <c r="BX30" s="199"/>
      <c r="BY30" s="199"/>
      <c r="BZ30" s="199"/>
      <c r="CA30" s="199"/>
      <c r="CB30" s="199"/>
      <c r="CC30" s="199"/>
      <c r="CD30" s="199"/>
      <c r="CE30" s="199"/>
      <c r="CF30" s="199"/>
      <c r="CG30" s="199"/>
      <c r="CH30" s="199"/>
      <c r="CI30" s="199"/>
      <c r="CJ30" s="199"/>
      <c r="CK30" s="199"/>
      <c r="CL30" s="199"/>
      <c r="CM30" s="199"/>
      <c r="CN30" s="199"/>
      <c r="CO30" s="199"/>
      <c r="CP30" s="199"/>
      <c r="CQ30" s="199"/>
      <c r="CR30" s="199"/>
      <c r="CS30" s="199"/>
      <c r="CT30" s="199"/>
      <c r="CU30" s="199"/>
      <c r="CV30" s="199"/>
      <c r="CW30" s="199"/>
      <c r="CX30" s="199"/>
      <c r="CY30" s="199"/>
      <c r="CZ30" s="199"/>
      <c r="DA30" s="199"/>
      <c r="DB30" s="199"/>
      <c r="DC30" s="199"/>
      <c r="DD30" s="199"/>
      <c r="DE30" s="199"/>
      <c r="DF30" s="199"/>
      <c r="DG30" s="199"/>
      <c r="DH30" s="199"/>
      <c r="DI30" s="199"/>
      <c r="DJ30" s="199"/>
      <c r="DK30" s="199"/>
      <c r="DL30" s="199"/>
      <c r="DM30" s="199"/>
      <c r="DN30" s="199"/>
      <c r="DO30" s="199"/>
      <c r="DP30" s="199"/>
      <c r="DQ30" s="199"/>
      <c r="DR30" s="199"/>
      <c r="DS30" s="199"/>
      <c r="DT30" s="199"/>
      <c r="DU30" s="199"/>
      <c r="DV30" s="199"/>
      <c r="DW30" s="199"/>
      <c r="DX30" s="199"/>
      <c r="DY30" s="199"/>
      <c r="DZ30" s="199"/>
      <c r="EA30" s="199"/>
      <c r="EB30" s="199"/>
      <c r="EC30" s="199"/>
      <c r="ED30" s="199"/>
    </row>
    <row r="31" spans="1:134" ht="14.1" customHeight="1">
      <c r="A31" s="157"/>
      <c r="B31" s="157"/>
      <c r="C31" s="158"/>
      <c r="D31" s="158"/>
      <c r="E31" s="159"/>
      <c r="F31" s="160"/>
      <c r="G31" s="196">
        <f t="shared" si="0"/>
        <v>0</v>
      </c>
      <c r="H31" s="161"/>
      <c r="I31" s="197">
        <f t="shared" si="1"/>
        <v>0</v>
      </c>
      <c r="J31" s="196">
        <f t="shared" si="2"/>
        <v>0</v>
      </c>
      <c r="K31" s="197">
        <f t="shared" si="3"/>
        <v>0</v>
      </c>
      <c r="L31" s="162"/>
      <c r="M31" s="196">
        <f t="shared" si="4"/>
        <v>0</v>
      </c>
      <c r="N31" s="196">
        <f t="shared" si="5"/>
        <v>0</v>
      </c>
      <c r="O31" s="163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199"/>
      <c r="BV31" s="199"/>
      <c r="BW31" s="199"/>
      <c r="BX31" s="199"/>
      <c r="BY31" s="199"/>
      <c r="BZ31" s="199"/>
      <c r="CA31" s="199"/>
      <c r="CB31" s="199"/>
      <c r="CC31" s="199"/>
      <c r="CD31" s="199"/>
      <c r="CE31" s="199"/>
      <c r="CF31" s="199"/>
      <c r="CG31" s="199"/>
      <c r="CH31" s="199"/>
      <c r="CI31" s="199"/>
      <c r="CJ31" s="199"/>
      <c r="CK31" s="199"/>
      <c r="CL31" s="199"/>
      <c r="CM31" s="199"/>
      <c r="CN31" s="199"/>
      <c r="CO31" s="199"/>
      <c r="CP31" s="199"/>
      <c r="CQ31" s="199"/>
      <c r="CR31" s="199"/>
      <c r="CS31" s="199"/>
      <c r="CT31" s="199"/>
      <c r="CU31" s="199"/>
      <c r="CV31" s="199"/>
      <c r="CW31" s="199"/>
      <c r="CX31" s="199"/>
      <c r="CY31" s="199"/>
      <c r="CZ31" s="199"/>
      <c r="DA31" s="199"/>
      <c r="DB31" s="199"/>
      <c r="DC31" s="199"/>
      <c r="DD31" s="199"/>
      <c r="DE31" s="199"/>
      <c r="DF31" s="199"/>
      <c r="DG31" s="199"/>
      <c r="DH31" s="199"/>
      <c r="DI31" s="199"/>
      <c r="DJ31" s="199"/>
      <c r="DK31" s="199"/>
      <c r="DL31" s="199"/>
      <c r="DM31" s="199"/>
      <c r="DN31" s="199"/>
      <c r="DO31" s="199"/>
      <c r="DP31" s="199"/>
      <c r="DQ31" s="199"/>
      <c r="DR31" s="199"/>
      <c r="DS31" s="199"/>
      <c r="DT31" s="199"/>
      <c r="DU31" s="199"/>
      <c r="DV31" s="199"/>
      <c r="DW31" s="199"/>
      <c r="DX31" s="199"/>
      <c r="DY31" s="199"/>
      <c r="DZ31" s="199"/>
      <c r="EA31" s="199"/>
      <c r="EB31" s="199"/>
      <c r="EC31" s="199"/>
      <c r="ED31" s="199"/>
    </row>
    <row r="32" spans="1:134" ht="14.1" customHeight="1">
      <c r="A32" s="157"/>
      <c r="B32" s="157"/>
      <c r="C32" s="158"/>
      <c r="D32" s="158"/>
      <c r="E32" s="159"/>
      <c r="F32" s="160"/>
      <c r="G32" s="196">
        <f t="shared" si="0"/>
        <v>0</v>
      </c>
      <c r="H32" s="161"/>
      <c r="I32" s="197">
        <f t="shared" si="1"/>
        <v>0</v>
      </c>
      <c r="J32" s="196">
        <f t="shared" si="2"/>
        <v>0</v>
      </c>
      <c r="K32" s="197">
        <f t="shared" si="3"/>
        <v>0</v>
      </c>
      <c r="L32" s="162"/>
      <c r="M32" s="196">
        <f>(K32*L32)/100</f>
        <v>0</v>
      </c>
      <c r="N32" s="196">
        <f t="shared" si="5"/>
        <v>0</v>
      </c>
      <c r="O32" s="163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  <c r="BI32" s="199"/>
      <c r="BJ32" s="199"/>
      <c r="BK32" s="199"/>
      <c r="BL32" s="199"/>
      <c r="BM32" s="199"/>
      <c r="BN32" s="199"/>
      <c r="BO32" s="199"/>
      <c r="BP32" s="199"/>
      <c r="BQ32" s="199"/>
      <c r="BR32" s="199"/>
      <c r="BS32" s="199"/>
      <c r="BT32" s="199"/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199"/>
      <c r="CF32" s="199"/>
      <c r="CG32" s="199"/>
      <c r="CH32" s="199"/>
      <c r="CI32" s="199"/>
      <c r="CJ32" s="199"/>
      <c r="CK32" s="199"/>
      <c r="CL32" s="199"/>
      <c r="CM32" s="199"/>
      <c r="CN32" s="199"/>
      <c r="CO32" s="199"/>
      <c r="CP32" s="199"/>
      <c r="CQ32" s="199"/>
      <c r="CR32" s="199"/>
      <c r="CS32" s="199"/>
      <c r="CT32" s="199"/>
      <c r="CU32" s="199"/>
      <c r="CV32" s="199"/>
      <c r="CW32" s="199"/>
      <c r="CX32" s="199"/>
      <c r="CY32" s="199"/>
      <c r="CZ32" s="199"/>
      <c r="DA32" s="199"/>
      <c r="DB32" s="199"/>
      <c r="DC32" s="199"/>
      <c r="DD32" s="199"/>
      <c r="DE32" s="199"/>
      <c r="DF32" s="199"/>
      <c r="DG32" s="199"/>
      <c r="DH32" s="199"/>
      <c r="DI32" s="199"/>
      <c r="DJ32" s="199"/>
      <c r="DK32" s="199"/>
      <c r="DL32" s="199"/>
      <c r="DM32" s="199"/>
      <c r="DN32" s="199"/>
      <c r="DO32" s="199"/>
      <c r="DP32" s="199"/>
      <c r="DQ32" s="199"/>
      <c r="DR32" s="199"/>
      <c r="DS32" s="199"/>
      <c r="DT32" s="199"/>
      <c r="DU32" s="199"/>
      <c r="DV32" s="199"/>
      <c r="DW32" s="199"/>
      <c r="DX32" s="199"/>
      <c r="DY32" s="199"/>
      <c r="DZ32" s="199"/>
      <c r="EA32" s="199"/>
      <c r="EB32" s="199"/>
      <c r="EC32" s="199"/>
      <c r="ED32" s="199"/>
    </row>
    <row r="33" spans="1:134" ht="14.1" customHeight="1">
      <c r="A33" s="157"/>
      <c r="B33" s="157"/>
      <c r="C33" s="158"/>
      <c r="D33" s="158"/>
      <c r="E33" s="166"/>
      <c r="F33" s="160"/>
      <c r="G33" s="196">
        <f t="shared" si="0"/>
        <v>0</v>
      </c>
      <c r="H33" s="161"/>
      <c r="I33" s="197">
        <f t="shared" si="1"/>
        <v>0</v>
      </c>
      <c r="J33" s="196">
        <f t="shared" si="2"/>
        <v>0</v>
      </c>
      <c r="K33" s="197">
        <f t="shared" si="3"/>
        <v>0</v>
      </c>
      <c r="L33" s="162"/>
      <c r="M33" s="196">
        <f t="shared" si="4"/>
        <v>0</v>
      </c>
      <c r="N33" s="196">
        <f t="shared" si="5"/>
        <v>0</v>
      </c>
      <c r="O33" s="163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199"/>
      <c r="BV33" s="199"/>
      <c r="BW33" s="199"/>
      <c r="BX33" s="199"/>
      <c r="BY33" s="199"/>
      <c r="BZ33" s="199"/>
      <c r="CA33" s="199"/>
      <c r="CB33" s="199"/>
      <c r="CC33" s="199"/>
      <c r="CD33" s="199"/>
      <c r="CE33" s="199"/>
      <c r="CF33" s="199"/>
      <c r="CG33" s="199"/>
      <c r="CH33" s="199"/>
      <c r="CI33" s="199"/>
      <c r="CJ33" s="199"/>
      <c r="CK33" s="199"/>
      <c r="CL33" s="199"/>
      <c r="CM33" s="199"/>
      <c r="CN33" s="199"/>
      <c r="CO33" s="199"/>
      <c r="CP33" s="199"/>
      <c r="CQ33" s="199"/>
      <c r="CR33" s="199"/>
      <c r="CS33" s="199"/>
      <c r="CT33" s="199"/>
      <c r="CU33" s="199"/>
      <c r="CV33" s="199"/>
      <c r="CW33" s="199"/>
      <c r="CX33" s="199"/>
      <c r="CY33" s="199"/>
      <c r="CZ33" s="199"/>
      <c r="DA33" s="199"/>
      <c r="DB33" s="199"/>
      <c r="DC33" s="199"/>
      <c r="DD33" s="199"/>
      <c r="DE33" s="199"/>
      <c r="DF33" s="199"/>
      <c r="DG33" s="199"/>
      <c r="DH33" s="199"/>
      <c r="DI33" s="199"/>
      <c r="DJ33" s="199"/>
      <c r="DK33" s="199"/>
      <c r="DL33" s="199"/>
      <c r="DM33" s="199"/>
      <c r="DN33" s="199"/>
      <c r="DO33" s="199"/>
      <c r="DP33" s="199"/>
      <c r="DQ33" s="199"/>
      <c r="DR33" s="199"/>
      <c r="DS33" s="199"/>
      <c r="DT33" s="199"/>
      <c r="DU33" s="199"/>
      <c r="DV33" s="199"/>
      <c r="DW33" s="199"/>
      <c r="DX33" s="199"/>
      <c r="DY33" s="199"/>
      <c r="DZ33" s="199"/>
      <c r="EA33" s="199"/>
      <c r="EB33" s="199"/>
      <c r="EC33" s="199"/>
      <c r="ED33" s="199"/>
    </row>
    <row r="34" spans="1:134" ht="14.1" customHeight="1">
      <c r="A34" s="157"/>
      <c r="B34" s="157"/>
      <c r="C34" s="158"/>
      <c r="D34" s="158"/>
      <c r="E34" s="166"/>
      <c r="F34" s="160"/>
      <c r="G34" s="196">
        <f t="shared" si="0"/>
        <v>0</v>
      </c>
      <c r="H34" s="161"/>
      <c r="I34" s="197">
        <f t="shared" si="1"/>
        <v>0</v>
      </c>
      <c r="J34" s="196">
        <f t="shared" si="2"/>
        <v>0</v>
      </c>
      <c r="K34" s="197">
        <f t="shared" si="3"/>
        <v>0</v>
      </c>
      <c r="L34" s="162"/>
      <c r="M34" s="196">
        <f t="shared" si="4"/>
        <v>0</v>
      </c>
      <c r="N34" s="196">
        <f t="shared" si="5"/>
        <v>0</v>
      </c>
      <c r="O34" s="163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199"/>
      <c r="CJ34" s="199"/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199"/>
      <c r="CY34" s="199"/>
      <c r="CZ34" s="199"/>
      <c r="DA34" s="199"/>
      <c r="DB34" s="199"/>
      <c r="DC34" s="199"/>
      <c r="DD34" s="199"/>
      <c r="DE34" s="199"/>
      <c r="DF34" s="199"/>
      <c r="DG34" s="199"/>
      <c r="DH34" s="199"/>
      <c r="DI34" s="199"/>
      <c r="DJ34" s="199"/>
      <c r="DK34" s="199"/>
      <c r="DL34" s="199"/>
      <c r="DM34" s="199"/>
      <c r="DN34" s="199"/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199"/>
      <c r="DZ34" s="199"/>
      <c r="EA34" s="199"/>
      <c r="EB34" s="199"/>
      <c r="EC34" s="199"/>
      <c r="ED34" s="199"/>
    </row>
    <row r="35" spans="1:134" ht="14.1" customHeight="1">
      <c r="A35" s="157"/>
      <c r="B35" s="157"/>
      <c r="C35" s="158"/>
      <c r="D35" s="158"/>
      <c r="E35" s="166"/>
      <c r="F35" s="160"/>
      <c r="G35" s="196">
        <f t="shared" si="0"/>
        <v>0</v>
      </c>
      <c r="H35" s="161"/>
      <c r="I35" s="197">
        <f t="shared" si="1"/>
        <v>0</v>
      </c>
      <c r="J35" s="196">
        <f t="shared" si="2"/>
        <v>0</v>
      </c>
      <c r="K35" s="197">
        <f t="shared" si="3"/>
        <v>0</v>
      </c>
      <c r="L35" s="162"/>
      <c r="M35" s="196">
        <f t="shared" si="4"/>
        <v>0</v>
      </c>
      <c r="N35" s="196">
        <f t="shared" si="5"/>
        <v>0</v>
      </c>
      <c r="O35" s="163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  <c r="BX35" s="199"/>
      <c r="BY35" s="199"/>
      <c r="BZ35" s="199"/>
      <c r="CA35" s="199"/>
      <c r="CB35" s="199"/>
      <c r="CC35" s="199"/>
      <c r="CD35" s="199"/>
      <c r="CE35" s="199"/>
      <c r="CF35" s="199"/>
      <c r="CG35" s="199"/>
      <c r="CH35" s="199"/>
      <c r="CI35" s="199"/>
      <c r="CJ35" s="199"/>
      <c r="CK35" s="199"/>
      <c r="CL35" s="199"/>
      <c r="CM35" s="199"/>
      <c r="CN35" s="199"/>
      <c r="CO35" s="199"/>
      <c r="CP35" s="199"/>
      <c r="CQ35" s="199"/>
      <c r="CR35" s="199"/>
      <c r="CS35" s="199"/>
      <c r="CT35" s="199"/>
      <c r="CU35" s="199"/>
      <c r="CV35" s="199"/>
      <c r="CW35" s="199"/>
      <c r="CX35" s="199"/>
      <c r="CY35" s="199"/>
      <c r="CZ35" s="199"/>
      <c r="DA35" s="199"/>
      <c r="DB35" s="199"/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199"/>
      <c r="EC35" s="199"/>
      <c r="ED35" s="199"/>
    </row>
    <row r="36" spans="1:134" ht="14.1" customHeight="1">
      <c r="A36" s="157"/>
      <c r="B36" s="157"/>
      <c r="C36" s="158"/>
      <c r="D36" s="158"/>
      <c r="E36" s="166"/>
      <c r="F36" s="160"/>
      <c r="G36" s="196">
        <f t="shared" si="0"/>
        <v>0</v>
      </c>
      <c r="H36" s="161"/>
      <c r="I36" s="197">
        <f t="shared" si="1"/>
        <v>0</v>
      </c>
      <c r="J36" s="196">
        <f t="shared" si="2"/>
        <v>0</v>
      </c>
      <c r="K36" s="197">
        <f t="shared" si="3"/>
        <v>0</v>
      </c>
      <c r="L36" s="162"/>
      <c r="M36" s="196">
        <f t="shared" si="4"/>
        <v>0</v>
      </c>
      <c r="N36" s="196">
        <f t="shared" si="5"/>
        <v>0</v>
      </c>
      <c r="O36" s="163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199"/>
      <c r="AR36" s="199"/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  <c r="BC36" s="199"/>
      <c r="BD36" s="199"/>
      <c r="BE36" s="199"/>
      <c r="BF36" s="199"/>
      <c r="BG36" s="199"/>
      <c r="BH36" s="199"/>
      <c r="BI36" s="199"/>
      <c r="BJ36" s="199"/>
      <c r="BK36" s="199"/>
      <c r="BL36" s="199"/>
      <c r="BM36" s="199"/>
      <c r="BN36" s="199"/>
      <c r="BO36" s="199"/>
      <c r="BP36" s="199"/>
      <c r="BQ36" s="199"/>
      <c r="BR36" s="199"/>
      <c r="BS36" s="199"/>
      <c r="BT36" s="199"/>
      <c r="BU36" s="199"/>
      <c r="BV36" s="199"/>
      <c r="BW36" s="199"/>
      <c r="BX36" s="199"/>
      <c r="BY36" s="199"/>
      <c r="BZ36" s="199"/>
      <c r="CA36" s="199"/>
      <c r="CB36" s="199"/>
      <c r="CC36" s="199"/>
      <c r="CD36" s="199"/>
      <c r="CE36" s="199"/>
      <c r="CF36" s="199"/>
      <c r="CG36" s="199"/>
      <c r="CH36" s="199"/>
      <c r="CI36" s="199"/>
      <c r="CJ36" s="199"/>
      <c r="CK36" s="199"/>
      <c r="CL36" s="199"/>
      <c r="CM36" s="199"/>
      <c r="CN36" s="199"/>
      <c r="CO36" s="199"/>
      <c r="CP36" s="199"/>
      <c r="CQ36" s="199"/>
      <c r="CR36" s="199"/>
      <c r="CS36" s="199"/>
      <c r="CT36" s="199"/>
      <c r="CU36" s="199"/>
      <c r="CV36" s="199"/>
      <c r="CW36" s="199"/>
      <c r="CX36" s="199"/>
      <c r="CY36" s="199"/>
      <c r="CZ36" s="199"/>
      <c r="DA36" s="199"/>
      <c r="DB36" s="199"/>
      <c r="DC36" s="199"/>
      <c r="DD36" s="199"/>
      <c r="DE36" s="199"/>
      <c r="DF36" s="199"/>
      <c r="DG36" s="199"/>
      <c r="DH36" s="199"/>
      <c r="DI36" s="199"/>
      <c r="DJ36" s="199"/>
      <c r="DK36" s="199"/>
      <c r="DL36" s="199"/>
      <c r="DM36" s="199"/>
      <c r="DN36" s="199"/>
      <c r="DO36" s="199"/>
      <c r="DP36" s="199"/>
      <c r="DQ36" s="199"/>
      <c r="DR36" s="199"/>
      <c r="DS36" s="199"/>
      <c r="DT36" s="199"/>
      <c r="DU36" s="199"/>
      <c r="DV36" s="199"/>
      <c r="DW36" s="199"/>
      <c r="DX36" s="199"/>
      <c r="DY36" s="199"/>
      <c r="DZ36" s="199"/>
      <c r="EA36" s="199"/>
      <c r="EB36" s="199"/>
      <c r="EC36" s="199"/>
      <c r="ED36" s="199"/>
    </row>
    <row r="37" spans="1:134" ht="14.1" customHeight="1">
      <c r="A37" s="157"/>
      <c r="B37" s="157"/>
      <c r="C37" s="158"/>
      <c r="D37" s="158"/>
      <c r="E37" s="166"/>
      <c r="F37" s="160"/>
      <c r="G37" s="196">
        <f>E37*F37</f>
        <v>0</v>
      </c>
      <c r="H37" s="161"/>
      <c r="I37" s="197">
        <f t="shared" si="1"/>
        <v>0</v>
      </c>
      <c r="J37" s="196">
        <f t="shared" ref="J37:J51" si="6">G37-I37</f>
        <v>0</v>
      </c>
      <c r="K37" s="197">
        <f t="shared" ref="K37:K51" si="7">+J37</f>
        <v>0</v>
      </c>
      <c r="L37" s="162"/>
      <c r="M37" s="196">
        <f t="shared" ref="M37:M51" si="8">(K37*L37)/100</f>
        <v>0</v>
      </c>
      <c r="N37" s="196">
        <f t="shared" ref="N37:N51" si="9">G37-M37</f>
        <v>0</v>
      </c>
      <c r="O37" s="163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/>
      <c r="AN37" s="199"/>
      <c r="AO37" s="199"/>
      <c r="AP37" s="199"/>
      <c r="AQ37" s="199"/>
      <c r="AR37" s="199"/>
      <c r="AS37" s="199"/>
      <c r="AT37" s="199"/>
      <c r="AU37" s="199"/>
      <c r="AV37" s="199"/>
      <c r="AW37" s="199"/>
      <c r="AX37" s="199"/>
      <c r="AY37" s="199"/>
      <c r="AZ37" s="199"/>
      <c r="BA37" s="199"/>
      <c r="BB37" s="199"/>
      <c r="BC37" s="199"/>
      <c r="BD37" s="199"/>
      <c r="BE37" s="199"/>
      <c r="BF37" s="199"/>
      <c r="BG37" s="199"/>
      <c r="BH37" s="199"/>
      <c r="BI37" s="199"/>
      <c r="BJ37" s="199"/>
      <c r="BK37" s="199"/>
      <c r="BL37" s="199"/>
      <c r="BM37" s="199"/>
      <c r="BN37" s="199"/>
      <c r="BO37" s="199"/>
      <c r="BP37" s="199"/>
      <c r="BQ37" s="199"/>
      <c r="BR37" s="199"/>
      <c r="BS37" s="199"/>
      <c r="BT37" s="199"/>
      <c r="BU37" s="199"/>
      <c r="BV37" s="199"/>
      <c r="BW37" s="199"/>
      <c r="BX37" s="199"/>
      <c r="BY37" s="199"/>
      <c r="BZ37" s="199"/>
      <c r="CA37" s="199"/>
      <c r="CB37" s="199"/>
      <c r="CC37" s="199"/>
      <c r="CD37" s="199"/>
      <c r="CE37" s="199"/>
      <c r="CF37" s="199"/>
      <c r="CG37" s="199"/>
      <c r="CH37" s="199"/>
      <c r="CI37" s="199"/>
      <c r="CJ37" s="199"/>
      <c r="CK37" s="199"/>
      <c r="CL37" s="199"/>
      <c r="CM37" s="199"/>
      <c r="CN37" s="199"/>
      <c r="CO37" s="199"/>
      <c r="CP37" s="199"/>
      <c r="CQ37" s="199"/>
      <c r="CR37" s="199"/>
      <c r="CS37" s="199"/>
      <c r="CT37" s="199"/>
      <c r="CU37" s="199"/>
      <c r="CV37" s="199"/>
      <c r="CW37" s="199"/>
      <c r="CX37" s="199"/>
      <c r="CY37" s="199"/>
      <c r="CZ37" s="199"/>
      <c r="DA37" s="199"/>
      <c r="DB37" s="199"/>
      <c r="DC37" s="199"/>
      <c r="DD37" s="199"/>
      <c r="DE37" s="199"/>
      <c r="DF37" s="199"/>
      <c r="DG37" s="199"/>
      <c r="DH37" s="199"/>
      <c r="DI37" s="199"/>
      <c r="DJ37" s="199"/>
      <c r="DK37" s="199"/>
      <c r="DL37" s="199"/>
      <c r="DM37" s="199"/>
      <c r="DN37" s="199"/>
      <c r="DO37" s="199"/>
      <c r="DP37" s="199"/>
      <c r="DQ37" s="199"/>
      <c r="DR37" s="199"/>
      <c r="DS37" s="199"/>
      <c r="DT37" s="199"/>
      <c r="DU37" s="199"/>
      <c r="DV37" s="199"/>
      <c r="DW37" s="199"/>
      <c r="DX37" s="199"/>
      <c r="DY37" s="199"/>
      <c r="DZ37" s="199"/>
      <c r="EA37" s="199"/>
      <c r="EB37" s="199"/>
      <c r="EC37" s="199"/>
      <c r="ED37" s="199"/>
    </row>
    <row r="38" spans="1:134" ht="14.1" customHeight="1">
      <c r="A38" s="165"/>
      <c r="B38" s="157"/>
      <c r="C38" s="158"/>
      <c r="D38" s="158"/>
      <c r="E38" s="166"/>
      <c r="F38" s="160"/>
      <c r="G38" s="196">
        <f>E38*F38</f>
        <v>0</v>
      </c>
      <c r="H38" s="161"/>
      <c r="I38" s="197">
        <f t="shared" si="1"/>
        <v>0</v>
      </c>
      <c r="J38" s="196">
        <f t="shared" si="6"/>
        <v>0</v>
      </c>
      <c r="K38" s="197">
        <f t="shared" si="7"/>
        <v>0</v>
      </c>
      <c r="L38" s="162"/>
      <c r="M38" s="196">
        <f t="shared" si="8"/>
        <v>0</v>
      </c>
      <c r="N38" s="196">
        <f t="shared" si="9"/>
        <v>0</v>
      </c>
      <c r="O38" s="163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199"/>
      <c r="BI38" s="199"/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199"/>
      <c r="BU38" s="199"/>
      <c r="BV38" s="199"/>
      <c r="BW38" s="199"/>
      <c r="BX38" s="199"/>
      <c r="BY38" s="199"/>
      <c r="BZ38" s="199"/>
      <c r="CA38" s="199"/>
      <c r="CB38" s="199"/>
      <c r="CC38" s="199"/>
      <c r="CD38" s="199"/>
      <c r="CE38" s="199"/>
      <c r="CF38" s="199"/>
      <c r="CG38" s="199"/>
      <c r="CH38" s="199"/>
      <c r="CI38" s="199"/>
      <c r="CJ38" s="199"/>
      <c r="CK38" s="199"/>
      <c r="CL38" s="199"/>
      <c r="CM38" s="199"/>
      <c r="CN38" s="199"/>
      <c r="CO38" s="199"/>
      <c r="CP38" s="199"/>
      <c r="CQ38" s="199"/>
      <c r="CR38" s="199"/>
      <c r="CS38" s="199"/>
      <c r="CT38" s="199"/>
      <c r="CU38" s="199"/>
      <c r="CV38" s="199"/>
      <c r="CW38" s="199"/>
      <c r="CX38" s="199"/>
      <c r="CY38" s="199"/>
      <c r="CZ38" s="199"/>
      <c r="DA38" s="199"/>
      <c r="DB38" s="199"/>
      <c r="DC38" s="199"/>
      <c r="DD38" s="199"/>
      <c r="DE38" s="199"/>
      <c r="DF38" s="199"/>
      <c r="DG38" s="199"/>
      <c r="DH38" s="199"/>
      <c r="DI38" s="199"/>
      <c r="DJ38" s="199"/>
      <c r="DK38" s="199"/>
      <c r="DL38" s="199"/>
      <c r="DM38" s="199"/>
      <c r="DN38" s="199"/>
      <c r="DO38" s="199"/>
      <c r="DP38" s="199"/>
      <c r="DQ38" s="199"/>
      <c r="DR38" s="199"/>
      <c r="DS38" s="199"/>
      <c r="DT38" s="199"/>
      <c r="DU38" s="199"/>
      <c r="DV38" s="199"/>
      <c r="DW38" s="199"/>
      <c r="DX38" s="199"/>
      <c r="DY38" s="199"/>
      <c r="DZ38" s="199"/>
      <c r="EA38" s="199"/>
      <c r="EB38" s="199"/>
      <c r="EC38" s="199"/>
      <c r="ED38" s="199"/>
    </row>
    <row r="39" spans="1:134" ht="14.1" customHeight="1">
      <c r="A39" s="157"/>
      <c r="B39" s="157"/>
      <c r="C39" s="158"/>
      <c r="D39" s="158"/>
      <c r="E39" s="166"/>
      <c r="F39" s="160"/>
      <c r="G39" s="196">
        <f>E39*F39</f>
        <v>0</v>
      </c>
      <c r="H39" s="161"/>
      <c r="I39" s="197">
        <f t="shared" si="1"/>
        <v>0</v>
      </c>
      <c r="J39" s="196">
        <f t="shared" si="6"/>
        <v>0</v>
      </c>
      <c r="K39" s="197">
        <f t="shared" si="7"/>
        <v>0</v>
      </c>
      <c r="L39" s="162"/>
      <c r="M39" s="196">
        <f t="shared" si="8"/>
        <v>0</v>
      </c>
      <c r="N39" s="196">
        <f t="shared" si="9"/>
        <v>0</v>
      </c>
      <c r="O39" s="163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199"/>
      <c r="BV39" s="199"/>
      <c r="BW39" s="199"/>
      <c r="BX39" s="199"/>
      <c r="BY39" s="199"/>
      <c r="BZ39" s="199"/>
      <c r="CA39" s="199"/>
      <c r="CB39" s="199"/>
      <c r="CC39" s="199"/>
      <c r="CD39" s="199"/>
      <c r="CE39" s="199"/>
      <c r="CF39" s="199"/>
      <c r="CG39" s="199"/>
      <c r="CH39" s="199"/>
      <c r="CI39" s="199"/>
      <c r="CJ39" s="199"/>
      <c r="CK39" s="199"/>
      <c r="CL39" s="199"/>
      <c r="CM39" s="199"/>
      <c r="CN39" s="199"/>
      <c r="CO39" s="199"/>
      <c r="CP39" s="199"/>
      <c r="CQ39" s="199"/>
      <c r="CR39" s="199"/>
      <c r="CS39" s="199"/>
      <c r="CT39" s="199"/>
      <c r="CU39" s="199"/>
      <c r="CV39" s="199"/>
      <c r="CW39" s="199"/>
      <c r="CX39" s="199"/>
      <c r="CY39" s="199"/>
      <c r="CZ39" s="199"/>
      <c r="DA39" s="199"/>
      <c r="DB39" s="199"/>
      <c r="DC39" s="199"/>
      <c r="DD39" s="199"/>
      <c r="DE39" s="199"/>
      <c r="DF39" s="199"/>
      <c r="DG39" s="199"/>
      <c r="DH39" s="199"/>
      <c r="DI39" s="199"/>
      <c r="DJ39" s="199"/>
      <c r="DK39" s="199"/>
      <c r="DL39" s="199"/>
      <c r="DM39" s="199"/>
      <c r="DN39" s="199"/>
      <c r="DO39" s="199"/>
      <c r="DP39" s="199"/>
      <c r="DQ39" s="199"/>
      <c r="DR39" s="199"/>
      <c r="DS39" s="199"/>
      <c r="DT39" s="199"/>
      <c r="DU39" s="199"/>
      <c r="DV39" s="199"/>
      <c r="DW39" s="199"/>
      <c r="DX39" s="199"/>
      <c r="DY39" s="199"/>
      <c r="DZ39" s="199"/>
      <c r="EA39" s="199"/>
      <c r="EB39" s="199"/>
      <c r="EC39" s="199"/>
      <c r="ED39" s="199"/>
    </row>
    <row r="40" spans="1:134" ht="14.1" customHeight="1">
      <c r="A40" s="157"/>
      <c r="B40" s="157"/>
      <c r="C40" s="158"/>
      <c r="D40" s="158"/>
      <c r="E40" s="166"/>
      <c r="F40" s="160"/>
      <c r="G40" s="196">
        <f t="shared" ref="G40:G51" si="10">E40*F40</f>
        <v>0</v>
      </c>
      <c r="H40" s="161"/>
      <c r="I40" s="197">
        <f t="shared" si="1"/>
        <v>0</v>
      </c>
      <c r="J40" s="196">
        <f t="shared" si="6"/>
        <v>0</v>
      </c>
      <c r="K40" s="197">
        <f t="shared" si="7"/>
        <v>0</v>
      </c>
      <c r="L40" s="162"/>
      <c r="M40" s="196">
        <f t="shared" si="8"/>
        <v>0</v>
      </c>
      <c r="N40" s="196">
        <f t="shared" si="9"/>
        <v>0</v>
      </c>
      <c r="O40" s="163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  <c r="AJ40" s="199"/>
      <c r="AK40" s="199"/>
      <c r="AL40" s="199"/>
      <c r="AM40" s="199"/>
      <c r="AN40" s="199"/>
      <c r="AO40" s="199"/>
      <c r="AP40" s="199"/>
      <c r="AQ40" s="199"/>
      <c r="AR40" s="199"/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199"/>
      <c r="BI40" s="199"/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199"/>
      <c r="BV40" s="199"/>
      <c r="BW40" s="199"/>
      <c r="BX40" s="199"/>
      <c r="BY40" s="199"/>
      <c r="BZ40" s="199"/>
      <c r="CA40" s="199"/>
      <c r="CB40" s="199"/>
      <c r="CC40" s="199"/>
      <c r="CD40" s="199"/>
      <c r="CE40" s="199"/>
      <c r="CF40" s="199"/>
      <c r="CG40" s="199"/>
      <c r="CH40" s="199"/>
      <c r="CI40" s="199"/>
      <c r="CJ40" s="199"/>
      <c r="CK40" s="199"/>
      <c r="CL40" s="199"/>
      <c r="CM40" s="199"/>
      <c r="CN40" s="199"/>
      <c r="CO40" s="199"/>
      <c r="CP40" s="199"/>
      <c r="CQ40" s="199"/>
      <c r="CR40" s="199"/>
      <c r="CS40" s="199"/>
      <c r="CT40" s="199"/>
      <c r="CU40" s="199"/>
      <c r="CV40" s="199"/>
      <c r="CW40" s="199"/>
      <c r="CX40" s="199"/>
      <c r="CY40" s="199"/>
      <c r="CZ40" s="199"/>
      <c r="DA40" s="199"/>
      <c r="DB40" s="199"/>
      <c r="DC40" s="199"/>
      <c r="DD40" s="199"/>
      <c r="DE40" s="199"/>
      <c r="DF40" s="199"/>
      <c r="DG40" s="199"/>
      <c r="DH40" s="199"/>
      <c r="DI40" s="199"/>
      <c r="DJ40" s="199"/>
      <c r="DK40" s="199"/>
      <c r="DL40" s="199"/>
      <c r="DM40" s="199"/>
      <c r="DN40" s="199"/>
      <c r="DO40" s="199"/>
      <c r="DP40" s="199"/>
      <c r="DQ40" s="199"/>
      <c r="DR40" s="199"/>
      <c r="DS40" s="199"/>
      <c r="DT40" s="199"/>
      <c r="DU40" s="199"/>
      <c r="DV40" s="199"/>
      <c r="DW40" s="199"/>
      <c r="DX40" s="199"/>
      <c r="DY40" s="199"/>
      <c r="DZ40" s="199"/>
      <c r="EA40" s="199"/>
      <c r="EB40" s="199"/>
      <c r="EC40" s="199"/>
      <c r="ED40" s="199"/>
    </row>
    <row r="41" spans="1:134" ht="14.1" customHeight="1">
      <c r="A41" s="157"/>
      <c r="B41" s="157"/>
      <c r="C41" s="158"/>
      <c r="D41" s="158"/>
      <c r="E41" s="166"/>
      <c r="F41" s="160"/>
      <c r="G41" s="196">
        <f t="shared" si="10"/>
        <v>0</v>
      </c>
      <c r="H41" s="161"/>
      <c r="I41" s="197">
        <f t="shared" si="1"/>
        <v>0</v>
      </c>
      <c r="J41" s="196">
        <f t="shared" si="6"/>
        <v>0</v>
      </c>
      <c r="K41" s="197">
        <f t="shared" si="7"/>
        <v>0</v>
      </c>
      <c r="L41" s="162"/>
      <c r="M41" s="196">
        <f t="shared" si="8"/>
        <v>0</v>
      </c>
      <c r="N41" s="196">
        <f t="shared" si="9"/>
        <v>0</v>
      </c>
      <c r="O41" s="163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199"/>
      <c r="AS41" s="199"/>
      <c r="AT41" s="199"/>
      <c r="AU41" s="199"/>
      <c r="AV41" s="199"/>
      <c r="AW41" s="199"/>
      <c r="AX41" s="199"/>
      <c r="AY41" s="199"/>
      <c r="AZ41" s="199"/>
      <c r="BA41" s="199"/>
      <c r="BB41" s="199"/>
      <c r="BC41" s="199"/>
      <c r="BD41" s="199"/>
      <c r="BE41" s="199"/>
      <c r="BF41" s="199"/>
      <c r="BG41" s="199"/>
      <c r="BH41" s="199"/>
      <c r="BI41" s="199"/>
      <c r="BJ41" s="199"/>
      <c r="BK41" s="199"/>
      <c r="BL41" s="199"/>
      <c r="BM41" s="199"/>
      <c r="BN41" s="199"/>
      <c r="BO41" s="199"/>
      <c r="BP41" s="199"/>
      <c r="BQ41" s="199"/>
      <c r="BR41" s="199"/>
      <c r="BS41" s="199"/>
      <c r="BT41" s="199"/>
      <c r="BU41" s="199"/>
      <c r="BV41" s="199"/>
      <c r="BW41" s="199"/>
      <c r="BX41" s="199"/>
      <c r="BY41" s="199"/>
      <c r="BZ41" s="199"/>
      <c r="CA41" s="199"/>
      <c r="CB41" s="199"/>
      <c r="CC41" s="199"/>
      <c r="CD41" s="199"/>
      <c r="CE41" s="199"/>
      <c r="CF41" s="199"/>
      <c r="CG41" s="199"/>
      <c r="CH41" s="199"/>
      <c r="CI41" s="199"/>
      <c r="CJ41" s="199"/>
      <c r="CK41" s="199"/>
      <c r="CL41" s="199"/>
      <c r="CM41" s="199"/>
      <c r="CN41" s="199"/>
      <c r="CO41" s="199"/>
      <c r="CP41" s="199"/>
      <c r="CQ41" s="199"/>
      <c r="CR41" s="199"/>
      <c r="CS41" s="199"/>
      <c r="CT41" s="199"/>
      <c r="CU41" s="199"/>
      <c r="CV41" s="199"/>
      <c r="CW41" s="199"/>
      <c r="CX41" s="199"/>
      <c r="CY41" s="199"/>
      <c r="CZ41" s="199"/>
      <c r="DA41" s="199"/>
      <c r="DB41" s="199"/>
      <c r="DC41" s="199"/>
      <c r="DD41" s="199"/>
      <c r="DE41" s="199"/>
      <c r="DF41" s="199"/>
      <c r="DG41" s="199"/>
      <c r="DH41" s="199"/>
      <c r="DI41" s="199"/>
      <c r="DJ41" s="199"/>
      <c r="DK41" s="199"/>
      <c r="DL41" s="199"/>
      <c r="DM41" s="199"/>
      <c r="DN41" s="199"/>
      <c r="DO41" s="199"/>
      <c r="DP41" s="199"/>
      <c r="DQ41" s="199"/>
      <c r="DR41" s="199"/>
      <c r="DS41" s="199"/>
      <c r="DT41" s="199"/>
      <c r="DU41" s="199"/>
      <c r="DV41" s="199"/>
      <c r="DW41" s="199"/>
      <c r="DX41" s="199"/>
      <c r="DY41" s="199"/>
      <c r="DZ41" s="199"/>
      <c r="EA41" s="199"/>
      <c r="EB41" s="199"/>
      <c r="EC41" s="199"/>
      <c r="ED41" s="199"/>
    </row>
    <row r="42" spans="1:134" ht="14.1" customHeight="1">
      <c r="A42" s="157"/>
      <c r="B42" s="157"/>
      <c r="C42" s="158"/>
      <c r="D42" s="158"/>
      <c r="E42" s="166"/>
      <c r="F42" s="160"/>
      <c r="G42" s="196">
        <f t="shared" si="10"/>
        <v>0</v>
      </c>
      <c r="H42" s="161"/>
      <c r="I42" s="197">
        <f t="shared" si="1"/>
        <v>0</v>
      </c>
      <c r="J42" s="196">
        <f t="shared" si="6"/>
        <v>0</v>
      </c>
      <c r="K42" s="197">
        <f t="shared" si="7"/>
        <v>0</v>
      </c>
      <c r="L42" s="162"/>
      <c r="M42" s="196">
        <f t="shared" si="8"/>
        <v>0</v>
      </c>
      <c r="N42" s="196">
        <f t="shared" si="9"/>
        <v>0</v>
      </c>
      <c r="O42" s="163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  <c r="AT42" s="199"/>
      <c r="AU42" s="199"/>
      <c r="AV42" s="199"/>
      <c r="AW42" s="199"/>
      <c r="AX42" s="199"/>
      <c r="AY42" s="199"/>
      <c r="AZ42" s="199"/>
      <c r="BA42" s="199"/>
      <c r="BB42" s="199"/>
      <c r="BC42" s="199"/>
      <c r="BD42" s="199"/>
      <c r="BE42" s="199"/>
      <c r="BF42" s="199"/>
      <c r="BG42" s="199"/>
      <c r="BH42" s="199"/>
      <c r="BI42" s="199"/>
      <c r="BJ42" s="199"/>
      <c r="BK42" s="199"/>
      <c r="BL42" s="199"/>
      <c r="BM42" s="199"/>
      <c r="BN42" s="199"/>
      <c r="BO42" s="199"/>
      <c r="BP42" s="199"/>
      <c r="BQ42" s="199"/>
      <c r="BR42" s="199"/>
      <c r="BS42" s="199"/>
      <c r="BT42" s="199"/>
      <c r="BU42" s="199"/>
      <c r="BV42" s="199"/>
      <c r="BW42" s="199"/>
      <c r="BX42" s="199"/>
      <c r="BY42" s="199"/>
      <c r="BZ42" s="199"/>
      <c r="CA42" s="199"/>
      <c r="CB42" s="199"/>
      <c r="CC42" s="199"/>
      <c r="CD42" s="199"/>
      <c r="CE42" s="199"/>
      <c r="CF42" s="199"/>
      <c r="CG42" s="199"/>
      <c r="CH42" s="199"/>
      <c r="CI42" s="199"/>
      <c r="CJ42" s="199"/>
      <c r="CK42" s="199"/>
      <c r="CL42" s="199"/>
      <c r="CM42" s="199"/>
      <c r="CN42" s="199"/>
      <c r="CO42" s="199"/>
      <c r="CP42" s="199"/>
      <c r="CQ42" s="199"/>
      <c r="CR42" s="199"/>
      <c r="CS42" s="199"/>
      <c r="CT42" s="199"/>
      <c r="CU42" s="199"/>
      <c r="CV42" s="199"/>
      <c r="CW42" s="199"/>
      <c r="CX42" s="199"/>
      <c r="CY42" s="199"/>
      <c r="CZ42" s="199"/>
      <c r="DA42" s="199"/>
      <c r="DB42" s="199"/>
      <c r="DC42" s="199"/>
      <c r="DD42" s="199"/>
      <c r="DE42" s="199"/>
      <c r="DF42" s="199"/>
      <c r="DG42" s="199"/>
      <c r="DH42" s="199"/>
      <c r="DI42" s="199"/>
      <c r="DJ42" s="199"/>
      <c r="DK42" s="199"/>
      <c r="DL42" s="199"/>
      <c r="DM42" s="199"/>
      <c r="DN42" s="199"/>
      <c r="DO42" s="199"/>
      <c r="DP42" s="199"/>
      <c r="DQ42" s="199"/>
      <c r="DR42" s="199"/>
      <c r="DS42" s="199"/>
      <c r="DT42" s="199"/>
      <c r="DU42" s="199"/>
      <c r="DV42" s="199"/>
      <c r="DW42" s="199"/>
      <c r="DX42" s="199"/>
      <c r="DY42" s="199"/>
      <c r="DZ42" s="199"/>
      <c r="EA42" s="199"/>
      <c r="EB42" s="199"/>
      <c r="EC42" s="199"/>
      <c r="ED42" s="199"/>
    </row>
    <row r="43" spans="1:134" ht="14.1" customHeight="1">
      <c r="A43" s="157"/>
      <c r="B43" s="157"/>
      <c r="C43" s="158"/>
      <c r="D43" s="158"/>
      <c r="E43" s="166"/>
      <c r="F43" s="160"/>
      <c r="G43" s="196">
        <f t="shared" si="10"/>
        <v>0</v>
      </c>
      <c r="H43" s="161"/>
      <c r="I43" s="197">
        <f t="shared" si="1"/>
        <v>0</v>
      </c>
      <c r="J43" s="196">
        <f t="shared" si="6"/>
        <v>0</v>
      </c>
      <c r="K43" s="197">
        <f t="shared" si="7"/>
        <v>0</v>
      </c>
      <c r="L43" s="162"/>
      <c r="M43" s="196">
        <f t="shared" si="8"/>
        <v>0</v>
      </c>
      <c r="N43" s="196">
        <f t="shared" si="9"/>
        <v>0</v>
      </c>
      <c r="O43" s="163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199"/>
      <c r="AY43" s="199"/>
      <c r="AZ43" s="199"/>
      <c r="BA43" s="199"/>
      <c r="BB43" s="199"/>
      <c r="BC43" s="199"/>
      <c r="BD43" s="199"/>
      <c r="BE43" s="199"/>
      <c r="BF43" s="199"/>
      <c r="BG43" s="199"/>
      <c r="BH43" s="199"/>
      <c r="BI43" s="199"/>
      <c r="BJ43" s="199"/>
      <c r="BK43" s="199"/>
      <c r="BL43" s="199"/>
      <c r="BM43" s="199"/>
      <c r="BN43" s="199"/>
      <c r="BO43" s="199"/>
      <c r="BP43" s="199"/>
      <c r="BQ43" s="199"/>
      <c r="BR43" s="199"/>
      <c r="BS43" s="199"/>
      <c r="BT43" s="199"/>
      <c r="BU43" s="199"/>
      <c r="BV43" s="199"/>
      <c r="BW43" s="199"/>
      <c r="BX43" s="199"/>
      <c r="BY43" s="199"/>
      <c r="BZ43" s="199"/>
      <c r="CA43" s="199"/>
      <c r="CB43" s="199"/>
      <c r="CC43" s="199"/>
      <c r="CD43" s="199"/>
      <c r="CE43" s="199"/>
      <c r="CF43" s="199"/>
      <c r="CG43" s="199"/>
      <c r="CH43" s="199"/>
      <c r="CI43" s="199"/>
      <c r="CJ43" s="199"/>
      <c r="CK43" s="199"/>
      <c r="CL43" s="199"/>
      <c r="CM43" s="199"/>
      <c r="CN43" s="199"/>
      <c r="CO43" s="199"/>
      <c r="CP43" s="199"/>
      <c r="CQ43" s="199"/>
      <c r="CR43" s="199"/>
      <c r="CS43" s="199"/>
      <c r="CT43" s="199"/>
      <c r="CU43" s="199"/>
      <c r="CV43" s="199"/>
      <c r="CW43" s="199"/>
      <c r="CX43" s="199"/>
      <c r="CY43" s="199"/>
      <c r="CZ43" s="199"/>
      <c r="DA43" s="199"/>
      <c r="DB43" s="199"/>
      <c r="DC43" s="199"/>
      <c r="DD43" s="199"/>
      <c r="DE43" s="199"/>
      <c r="DF43" s="199"/>
      <c r="DG43" s="199"/>
      <c r="DH43" s="199"/>
      <c r="DI43" s="199"/>
      <c r="DJ43" s="199"/>
      <c r="DK43" s="199"/>
      <c r="DL43" s="199"/>
      <c r="DM43" s="199"/>
      <c r="DN43" s="199"/>
      <c r="DO43" s="199"/>
      <c r="DP43" s="199"/>
      <c r="DQ43" s="199"/>
      <c r="DR43" s="199"/>
      <c r="DS43" s="199"/>
      <c r="DT43" s="199"/>
      <c r="DU43" s="199"/>
      <c r="DV43" s="199"/>
      <c r="DW43" s="199"/>
      <c r="DX43" s="199"/>
      <c r="DY43" s="199"/>
      <c r="DZ43" s="199"/>
      <c r="EA43" s="199"/>
      <c r="EB43" s="199"/>
      <c r="EC43" s="199"/>
      <c r="ED43" s="199"/>
    </row>
    <row r="44" spans="1:134" ht="14.1" customHeight="1">
      <c r="A44" s="157"/>
      <c r="B44" s="157"/>
      <c r="C44" s="158"/>
      <c r="D44" s="158"/>
      <c r="E44" s="166"/>
      <c r="F44" s="160"/>
      <c r="G44" s="196">
        <f t="shared" si="10"/>
        <v>0</v>
      </c>
      <c r="H44" s="161"/>
      <c r="I44" s="197">
        <f t="shared" si="1"/>
        <v>0</v>
      </c>
      <c r="J44" s="196">
        <f t="shared" si="6"/>
        <v>0</v>
      </c>
      <c r="K44" s="197">
        <f t="shared" si="7"/>
        <v>0</v>
      </c>
      <c r="L44" s="162"/>
      <c r="M44" s="196">
        <f t="shared" si="8"/>
        <v>0</v>
      </c>
      <c r="N44" s="196">
        <f t="shared" si="9"/>
        <v>0</v>
      </c>
      <c r="O44" s="163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  <c r="AT44" s="199"/>
      <c r="AU44" s="199"/>
      <c r="AV44" s="199"/>
      <c r="AW44" s="199"/>
      <c r="AX44" s="199"/>
      <c r="AY44" s="199"/>
      <c r="AZ44" s="199"/>
      <c r="BA44" s="199"/>
      <c r="BB44" s="199"/>
      <c r="BC44" s="199"/>
      <c r="BD44" s="199"/>
      <c r="BE44" s="199"/>
      <c r="BF44" s="199"/>
      <c r="BG44" s="199"/>
      <c r="BH44" s="199"/>
      <c r="BI44" s="199"/>
      <c r="BJ44" s="199"/>
      <c r="BK44" s="199"/>
      <c r="BL44" s="199"/>
      <c r="BM44" s="199"/>
      <c r="BN44" s="199"/>
      <c r="BO44" s="199"/>
      <c r="BP44" s="199"/>
      <c r="BQ44" s="199"/>
      <c r="BR44" s="199"/>
      <c r="BS44" s="199"/>
      <c r="BT44" s="199"/>
      <c r="BU44" s="199"/>
      <c r="BV44" s="199"/>
      <c r="BW44" s="199"/>
      <c r="BX44" s="199"/>
      <c r="BY44" s="199"/>
      <c r="BZ44" s="199"/>
      <c r="CA44" s="199"/>
      <c r="CB44" s="199"/>
      <c r="CC44" s="199"/>
      <c r="CD44" s="199"/>
      <c r="CE44" s="199"/>
      <c r="CF44" s="199"/>
      <c r="CG44" s="199"/>
      <c r="CH44" s="199"/>
      <c r="CI44" s="199"/>
      <c r="CJ44" s="199"/>
      <c r="CK44" s="199"/>
      <c r="CL44" s="199"/>
      <c r="CM44" s="199"/>
      <c r="CN44" s="199"/>
      <c r="CO44" s="199"/>
      <c r="CP44" s="199"/>
      <c r="CQ44" s="199"/>
      <c r="CR44" s="199"/>
      <c r="CS44" s="199"/>
      <c r="CT44" s="199"/>
      <c r="CU44" s="199"/>
      <c r="CV44" s="199"/>
      <c r="CW44" s="199"/>
      <c r="CX44" s="199"/>
      <c r="CY44" s="199"/>
      <c r="CZ44" s="199"/>
      <c r="DA44" s="199"/>
      <c r="DB44" s="199"/>
      <c r="DC44" s="199"/>
      <c r="DD44" s="199"/>
      <c r="DE44" s="199"/>
      <c r="DF44" s="199"/>
      <c r="DG44" s="199"/>
      <c r="DH44" s="199"/>
      <c r="DI44" s="199"/>
      <c r="DJ44" s="199"/>
      <c r="DK44" s="199"/>
      <c r="DL44" s="199"/>
      <c r="DM44" s="199"/>
      <c r="DN44" s="199"/>
      <c r="DO44" s="199"/>
      <c r="DP44" s="199"/>
      <c r="DQ44" s="199"/>
      <c r="DR44" s="199"/>
      <c r="DS44" s="199"/>
      <c r="DT44" s="199"/>
      <c r="DU44" s="199"/>
      <c r="DV44" s="199"/>
      <c r="DW44" s="199"/>
      <c r="DX44" s="199"/>
      <c r="DY44" s="199"/>
      <c r="DZ44" s="199"/>
      <c r="EA44" s="199"/>
      <c r="EB44" s="199"/>
      <c r="EC44" s="199"/>
      <c r="ED44" s="199"/>
    </row>
    <row r="45" spans="1:134" ht="14.1" customHeight="1">
      <c r="A45" s="157"/>
      <c r="B45" s="157"/>
      <c r="C45" s="158"/>
      <c r="D45" s="158"/>
      <c r="E45" s="166"/>
      <c r="F45" s="160"/>
      <c r="G45" s="196">
        <f t="shared" si="10"/>
        <v>0</v>
      </c>
      <c r="H45" s="161"/>
      <c r="I45" s="197">
        <f t="shared" si="1"/>
        <v>0</v>
      </c>
      <c r="J45" s="196">
        <f t="shared" si="6"/>
        <v>0</v>
      </c>
      <c r="K45" s="197">
        <f t="shared" si="7"/>
        <v>0</v>
      </c>
      <c r="L45" s="162"/>
      <c r="M45" s="196">
        <f t="shared" si="8"/>
        <v>0</v>
      </c>
      <c r="N45" s="196">
        <f t="shared" si="9"/>
        <v>0</v>
      </c>
      <c r="O45" s="163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199"/>
      <c r="AE45" s="199"/>
      <c r="AF45" s="199"/>
      <c r="AG45" s="199"/>
      <c r="AH45" s="199"/>
      <c r="AI45" s="199"/>
      <c r="AJ45" s="199"/>
      <c r="AK45" s="199"/>
      <c r="AL45" s="199"/>
      <c r="AM45" s="199"/>
      <c r="AN45" s="199"/>
      <c r="AO45" s="199"/>
      <c r="AP45" s="199"/>
      <c r="AQ45" s="199"/>
      <c r="AR45" s="199"/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F45" s="199"/>
      <c r="BG45" s="199"/>
      <c r="BH45" s="199"/>
      <c r="BI45" s="199"/>
      <c r="BJ45" s="199"/>
      <c r="BK45" s="199"/>
      <c r="BL45" s="199"/>
      <c r="BM45" s="199"/>
      <c r="BN45" s="199"/>
      <c r="BO45" s="199"/>
      <c r="BP45" s="199"/>
      <c r="BQ45" s="199"/>
      <c r="BR45" s="199"/>
      <c r="BS45" s="199"/>
      <c r="BT45" s="199"/>
      <c r="BU45" s="199"/>
      <c r="BV45" s="199"/>
      <c r="BW45" s="199"/>
      <c r="BX45" s="199"/>
      <c r="BY45" s="199"/>
      <c r="BZ45" s="199"/>
      <c r="CA45" s="199"/>
      <c r="CB45" s="199"/>
      <c r="CC45" s="199"/>
      <c r="CD45" s="199"/>
      <c r="CE45" s="199"/>
      <c r="CF45" s="199"/>
      <c r="CG45" s="199"/>
      <c r="CH45" s="199"/>
      <c r="CI45" s="199"/>
      <c r="CJ45" s="199"/>
      <c r="CK45" s="199"/>
      <c r="CL45" s="199"/>
      <c r="CM45" s="199"/>
      <c r="CN45" s="199"/>
      <c r="CO45" s="199"/>
      <c r="CP45" s="199"/>
      <c r="CQ45" s="199"/>
      <c r="CR45" s="199"/>
      <c r="CS45" s="199"/>
      <c r="CT45" s="199"/>
      <c r="CU45" s="199"/>
      <c r="CV45" s="199"/>
      <c r="CW45" s="199"/>
      <c r="CX45" s="199"/>
      <c r="CY45" s="199"/>
      <c r="CZ45" s="199"/>
      <c r="DA45" s="199"/>
      <c r="DB45" s="199"/>
      <c r="DC45" s="199"/>
      <c r="DD45" s="199"/>
      <c r="DE45" s="199"/>
      <c r="DF45" s="199"/>
      <c r="DG45" s="199"/>
      <c r="DH45" s="199"/>
      <c r="DI45" s="199"/>
      <c r="DJ45" s="199"/>
      <c r="DK45" s="199"/>
      <c r="DL45" s="199"/>
      <c r="DM45" s="199"/>
      <c r="DN45" s="199"/>
      <c r="DO45" s="199"/>
      <c r="DP45" s="199"/>
      <c r="DQ45" s="199"/>
      <c r="DR45" s="199"/>
      <c r="DS45" s="199"/>
      <c r="DT45" s="199"/>
      <c r="DU45" s="199"/>
      <c r="DV45" s="199"/>
      <c r="DW45" s="199"/>
      <c r="DX45" s="199"/>
      <c r="DY45" s="199"/>
      <c r="DZ45" s="199"/>
      <c r="EA45" s="199"/>
      <c r="EB45" s="199"/>
      <c r="EC45" s="199"/>
      <c r="ED45" s="199"/>
    </row>
    <row r="46" spans="1:134" ht="14.1" customHeight="1">
      <c r="A46" s="157"/>
      <c r="B46" s="157"/>
      <c r="C46" s="158"/>
      <c r="D46" s="158"/>
      <c r="E46" s="166"/>
      <c r="F46" s="160"/>
      <c r="G46" s="196">
        <f t="shared" si="10"/>
        <v>0</v>
      </c>
      <c r="H46" s="161"/>
      <c r="I46" s="197">
        <f t="shared" si="1"/>
        <v>0</v>
      </c>
      <c r="J46" s="196">
        <f t="shared" si="6"/>
        <v>0</v>
      </c>
      <c r="K46" s="197">
        <f t="shared" si="7"/>
        <v>0</v>
      </c>
      <c r="L46" s="162"/>
      <c r="M46" s="196">
        <f t="shared" si="8"/>
        <v>0</v>
      </c>
      <c r="N46" s="196">
        <f t="shared" si="9"/>
        <v>0</v>
      </c>
      <c r="O46" s="163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  <c r="AT46" s="199"/>
      <c r="AU46" s="199"/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G46" s="199"/>
      <c r="BH46" s="199"/>
      <c r="BI46" s="199"/>
      <c r="BJ46" s="199"/>
      <c r="BK46" s="199"/>
      <c r="BL46" s="199"/>
      <c r="BM46" s="199"/>
      <c r="BN46" s="199"/>
      <c r="BO46" s="199"/>
      <c r="BP46" s="199"/>
      <c r="BQ46" s="199"/>
      <c r="BR46" s="199"/>
      <c r="BS46" s="199"/>
      <c r="BT46" s="199"/>
      <c r="BU46" s="199"/>
      <c r="BV46" s="199"/>
      <c r="BW46" s="199"/>
      <c r="BX46" s="199"/>
      <c r="BY46" s="199"/>
      <c r="BZ46" s="199"/>
      <c r="CA46" s="199"/>
      <c r="CB46" s="199"/>
      <c r="CC46" s="199"/>
      <c r="CD46" s="199"/>
      <c r="CE46" s="199"/>
      <c r="CF46" s="199"/>
      <c r="CG46" s="199"/>
      <c r="CH46" s="199"/>
      <c r="CI46" s="199"/>
      <c r="CJ46" s="199"/>
      <c r="CK46" s="199"/>
      <c r="CL46" s="199"/>
      <c r="CM46" s="199"/>
      <c r="CN46" s="199"/>
      <c r="CO46" s="199"/>
      <c r="CP46" s="199"/>
      <c r="CQ46" s="199"/>
      <c r="CR46" s="199"/>
      <c r="CS46" s="199"/>
      <c r="CT46" s="199"/>
      <c r="CU46" s="199"/>
      <c r="CV46" s="199"/>
      <c r="CW46" s="199"/>
      <c r="CX46" s="199"/>
      <c r="CY46" s="199"/>
      <c r="CZ46" s="199"/>
      <c r="DA46" s="199"/>
      <c r="DB46" s="199"/>
      <c r="DC46" s="199"/>
      <c r="DD46" s="199"/>
      <c r="DE46" s="199"/>
      <c r="DF46" s="199"/>
      <c r="DG46" s="199"/>
      <c r="DH46" s="199"/>
      <c r="DI46" s="199"/>
      <c r="DJ46" s="199"/>
      <c r="DK46" s="199"/>
      <c r="DL46" s="199"/>
      <c r="DM46" s="199"/>
      <c r="DN46" s="199"/>
      <c r="DO46" s="199"/>
      <c r="DP46" s="199"/>
      <c r="DQ46" s="199"/>
      <c r="DR46" s="199"/>
      <c r="DS46" s="199"/>
      <c r="DT46" s="199"/>
      <c r="DU46" s="199"/>
      <c r="DV46" s="199"/>
      <c r="DW46" s="199"/>
      <c r="DX46" s="199"/>
      <c r="DY46" s="199"/>
      <c r="DZ46" s="199"/>
      <c r="EA46" s="199"/>
      <c r="EB46" s="199"/>
      <c r="EC46" s="199"/>
      <c r="ED46" s="199"/>
    </row>
    <row r="47" spans="1:134" ht="14.1" customHeight="1">
      <c r="A47" s="157"/>
      <c r="B47" s="157"/>
      <c r="C47" s="158"/>
      <c r="D47" s="158"/>
      <c r="E47" s="166"/>
      <c r="F47" s="160"/>
      <c r="G47" s="196">
        <f t="shared" si="10"/>
        <v>0</v>
      </c>
      <c r="H47" s="161"/>
      <c r="I47" s="197">
        <f t="shared" si="1"/>
        <v>0</v>
      </c>
      <c r="J47" s="196">
        <f t="shared" si="6"/>
        <v>0</v>
      </c>
      <c r="K47" s="197">
        <f t="shared" si="7"/>
        <v>0</v>
      </c>
      <c r="L47" s="162"/>
      <c r="M47" s="196">
        <f t="shared" si="8"/>
        <v>0</v>
      </c>
      <c r="N47" s="196">
        <f t="shared" si="9"/>
        <v>0</v>
      </c>
      <c r="O47" s="163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  <c r="BH47" s="199"/>
      <c r="BI47" s="199"/>
      <c r="BJ47" s="199"/>
      <c r="BK47" s="199"/>
      <c r="BL47" s="199"/>
      <c r="BM47" s="199"/>
      <c r="BN47" s="199"/>
      <c r="BO47" s="199"/>
      <c r="BP47" s="199"/>
      <c r="BQ47" s="199"/>
      <c r="BR47" s="199"/>
      <c r="BS47" s="199"/>
      <c r="BT47" s="199"/>
      <c r="BU47" s="199"/>
      <c r="BV47" s="199"/>
      <c r="BW47" s="199"/>
      <c r="BX47" s="199"/>
      <c r="BY47" s="199"/>
      <c r="BZ47" s="199"/>
      <c r="CA47" s="199"/>
      <c r="CB47" s="199"/>
      <c r="CC47" s="199"/>
      <c r="CD47" s="199"/>
      <c r="CE47" s="199"/>
      <c r="CF47" s="199"/>
      <c r="CG47" s="199"/>
      <c r="CH47" s="199"/>
      <c r="CI47" s="199"/>
      <c r="CJ47" s="199"/>
      <c r="CK47" s="199"/>
      <c r="CL47" s="199"/>
      <c r="CM47" s="199"/>
      <c r="CN47" s="199"/>
      <c r="CO47" s="199"/>
      <c r="CP47" s="199"/>
      <c r="CQ47" s="199"/>
      <c r="CR47" s="199"/>
      <c r="CS47" s="199"/>
      <c r="CT47" s="199"/>
      <c r="CU47" s="199"/>
      <c r="CV47" s="199"/>
      <c r="CW47" s="199"/>
      <c r="CX47" s="199"/>
      <c r="CY47" s="199"/>
      <c r="CZ47" s="199"/>
      <c r="DA47" s="199"/>
      <c r="DB47" s="199"/>
      <c r="DC47" s="199"/>
      <c r="DD47" s="199"/>
      <c r="DE47" s="199"/>
      <c r="DF47" s="199"/>
      <c r="DG47" s="199"/>
      <c r="DH47" s="199"/>
      <c r="DI47" s="199"/>
      <c r="DJ47" s="199"/>
      <c r="DK47" s="199"/>
      <c r="DL47" s="199"/>
      <c r="DM47" s="199"/>
      <c r="DN47" s="199"/>
      <c r="DO47" s="199"/>
      <c r="DP47" s="199"/>
      <c r="DQ47" s="199"/>
      <c r="DR47" s="199"/>
      <c r="DS47" s="199"/>
      <c r="DT47" s="199"/>
      <c r="DU47" s="199"/>
      <c r="DV47" s="199"/>
      <c r="DW47" s="199"/>
      <c r="DX47" s="199"/>
      <c r="DY47" s="199"/>
      <c r="DZ47" s="199"/>
      <c r="EA47" s="199"/>
      <c r="EB47" s="199"/>
      <c r="EC47" s="199"/>
      <c r="ED47" s="199"/>
    </row>
    <row r="48" spans="1:134" ht="14.1" customHeight="1">
      <c r="A48" s="157"/>
      <c r="B48" s="157"/>
      <c r="C48" s="158"/>
      <c r="D48" s="158"/>
      <c r="E48" s="166"/>
      <c r="F48" s="160"/>
      <c r="G48" s="196">
        <f t="shared" si="10"/>
        <v>0</v>
      </c>
      <c r="H48" s="161"/>
      <c r="I48" s="197">
        <f t="shared" si="1"/>
        <v>0</v>
      </c>
      <c r="J48" s="196">
        <f t="shared" si="6"/>
        <v>0</v>
      </c>
      <c r="K48" s="197">
        <f t="shared" si="7"/>
        <v>0</v>
      </c>
      <c r="L48" s="162"/>
      <c r="M48" s="196">
        <f t="shared" si="8"/>
        <v>0</v>
      </c>
      <c r="N48" s="196">
        <f t="shared" si="9"/>
        <v>0</v>
      </c>
      <c r="O48" s="163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199"/>
      <c r="AY48" s="199"/>
      <c r="AZ48" s="199"/>
      <c r="BA48" s="199"/>
      <c r="BB48" s="199"/>
      <c r="BC48" s="199"/>
      <c r="BD48" s="199"/>
      <c r="BE48" s="199"/>
      <c r="BF48" s="199"/>
      <c r="BG48" s="199"/>
      <c r="BH48" s="199"/>
      <c r="BI48" s="199"/>
      <c r="BJ48" s="199"/>
      <c r="BK48" s="199"/>
      <c r="BL48" s="199"/>
      <c r="BM48" s="199"/>
      <c r="BN48" s="199"/>
      <c r="BO48" s="199"/>
      <c r="BP48" s="199"/>
      <c r="BQ48" s="199"/>
      <c r="BR48" s="199"/>
      <c r="BS48" s="199"/>
      <c r="BT48" s="199"/>
      <c r="BU48" s="199"/>
      <c r="BV48" s="199"/>
      <c r="BW48" s="199"/>
      <c r="BX48" s="199"/>
      <c r="BY48" s="199"/>
      <c r="BZ48" s="199"/>
      <c r="CA48" s="199"/>
      <c r="CB48" s="199"/>
      <c r="CC48" s="199"/>
      <c r="CD48" s="199"/>
      <c r="CE48" s="199"/>
      <c r="CF48" s="199"/>
      <c r="CG48" s="199"/>
      <c r="CH48" s="199"/>
      <c r="CI48" s="199"/>
      <c r="CJ48" s="199"/>
      <c r="CK48" s="199"/>
      <c r="CL48" s="199"/>
      <c r="CM48" s="199"/>
      <c r="CN48" s="199"/>
      <c r="CO48" s="199"/>
      <c r="CP48" s="199"/>
      <c r="CQ48" s="199"/>
      <c r="CR48" s="199"/>
      <c r="CS48" s="199"/>
      <c r="CT48" s="199"/>
      <c r="CU48" s="199"/>
      <c r="CV48" s="199"/>
      <c r="CW48" s="199"/>
      <c r="CX48" s="199"/>
      <c r="CY48" s="199"/>
      <c r="CZ48" s="199"/>
      <c r="DA48" s="199"/>
      <c r="DB48" s="199"/>
      <c r="DC48" s="199"/>
      <c r="DD48" s="199"/>
      <c r="DE48" s="199"/>
      <c r="DF48" s="199"/>
      <c r="DG48" s="199"/>
      <c r="DH48" s="199"/>
      <c r="DI48" s="199"/>
      <c r="DJ48" s="199"/>
      <c r="DK48" s="199"/>
      <c r="DL48" s="199"/>
      <c r="DM48" s="199"/>
      <c r="DN48" s="199"/>
      <c r="DO48" s="199"/>
      <c r="DP48" s="199"/>
      <c r="DQ48" s="199"/>
      <c r="DR48" s="199"/>
      <c r="DS48" s="199"/>
      <c r="DT48" s="199"/>
      <c r="DU48" s="199"/>
      <c r="DV48" s="199"/>
      <c r="DW48" s="199"/>
      <c r="DX48" s="199"/>
      <c r="DY48" s="199"/>
      <c r="DZ48" s="199"/>
      <c r="EA48" s="199"/>
      <c r="EB48" s="199"/>
      <c r="EC48" s="199"/>
      <c r="ED48" s="199"/>
    </row>
    <row r="49" spans="1:134" ht="14.1" customHeight="1">
      <c r="A49" s="157"/>
      <c r="B49" s="157"/>
      <c r="C49" s="158"/>
      <c r="D49" s="158"/>
      <c r="E49" s="166"/>
      <c r="F49" s="160"/>
      <c r="G49" s="196">
        <f t="shared" si="10"/>
        <v>0</v>
      </c>
      <c r="H49" s="161"/>
      <c r="I49" s="197">
        <f t="shared" si="1"/>
        <v>0</v>
      </c>
      <c r="J49" s="196">
        <f t="shared" si="6"/>
        <v>0</v>
      </c>
      <c r="K49" s="197">
        <f t="shared" si="7"/>
        <v>0</v>
      </c>
      <c r="L49" s="162"/>
      <c r="M49" s="196">
        <f t="shared" si="8"/>
        <v>0</v>
      </c>
      <c r="N49" s="196">
        <f t="shared" si="9"/>
        <v>0</v>
      </c>
      <c r="O49" s="163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  <c r="AT49" s="199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  <c r="BI49" s="199"/>
      <c r="BJ49" s="199"/>
      <c r="BK49" s="199"/>
      <c r="BL49" s="199"/>
      <c r="BM49" s="199"/>
      <c r="BN49" s="199"/>
      <c r="BO49" s="199"/>
      <c r="BP49" s="199"/>
      <c r="BQ49" s="199"/>
      <c r="BR49" s="199"/>
      <c r="BS49" s="199"/>
      <c r="BT49" s="199"/>
      <c r="BU49" s="199"/>
      <c r="BV49" s="199"/>
      <c r="BW49" s="199"/>
      <c r="BX49" s="199"/>
      <c r="BY49" s="199"/>
      <c r="BZ49" s="199"/>
      <c r="CA49" s="199"/>
      <c r="CB49" s="199"/>
      <c r="CC49" s="199"/>
      <c r="CD49" s="199"/>
      <c r="CE49" s="199"/>
      <c r="CF49" s="199"/>
      <c r="CG49" s="199"/>
      <c r="CH49" s="199"/>
      <c r="CI49" s="199"/>
      <c r="CJ49" s="199"/>
      <c r="CK49" s="199"/>
      <c r="CL49" s="199"/>
      <c r="CM49" s="199"/>
      <c r="CN49" s="199"/>
      <c r="CO49" s="199"/>
      <c r="CP49" s="199"/>
      <c r="CQ49" s="199"/>
      <c r="CR49" s="199"/>
      <c r="CS49" s="199"/>
      <c r="CT49" s="199"/>
      <c r="CU49" s="199"/>
      <c r="CV49" s="199"/>
      <c r="CW49" s="199"/>
      <c r="CX49" s="199"/>
      <c r="CY49" s="199"/>
      <c r="CZ49" s="199"/>
      <c r="DA49" s="199"/>
      <c r="DB49" s="199"/>
      <c r="DC49" s="199"/>
      <c r="DD49" s="199"/>
      <c r="DE49" s="199"/>
      <c r="DF49" s="199"/>
      <c r="DG49" s="199"/>
      <c r="DH49" s="199"/>
      <c r="DI49" s="199"/>
      <c r="DJ49" s="199"/>
      <c r="DK49" s="199"/>
      <c r="DL49" s="199"/>
      <c r="DM49" s="199"/>
      <c r="DN49" s="199"/>
      <c r="DO49" s="199"/>
      <c r="DP49" s="199"/>
      <c r="DQ49" s="199"/>
      <c r="DR49" s="199"/>
      <c r="DS49" s="199"/>
      <c r="DT49" s="199"/>
      <c r="DU49" s="199"/>
      <c r="DV49" s="199"/>
      <c r="DW49" s="199"/>
      <c r="DX49" s="199"/>
      <c r="DY49" s="199"/>
      <c r="DZ49" s="199"/>
      <c r="EA49" s="199"/>
      <c r="EB49" s="199"/>
      <c r="EC49" s="199"/>
      <c r="ED49" s="199"/>
    </row>
    <row r="50" spans="1:134" ht="14.1" customHeight="1">
      <c r="A50" s="157"/>
      <c r="B50" s="157"/>
      <c r="C50" s="158"/>
      <c r="D50" s="158"/>
      <c r="E50" s="166"/>
      <c r="F50" s="160"/>
      <c r="G50" s="196">
        <f t="shared" si="10"/>
        <v>0</v>
      </c>
      <c r="H50" s="161"/>
      <c r="I50" s="197">
        <f t="shared" si="1"/>
        <v>0</v>
      </c>
      <c r="J50" s="196">
        <f t="shared" si="6"/>
        <v>0</v>
      </c>
      <c r="K50" s="197">
        <f t="shared" si="7"/>
        <v>0</v>
      </c>
      <c r="L50" s="162"/>
      <c r="M50" s="196">
        <f t="shared" si="8"/>
        <v>0</v>
      </c>
      <c r="N50" s="196">
        <f t="shared" si="9"/>
        <v>0</v>
      </c>
      <c r="O50" s="163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  <c r="BI50" s="199"/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199"/>
      <c r="BU50" s="199"/>
      <c r="BV50" s="199"/>
      <c r="BW50" s="199"/>
      <c r="BX50" s="199"/>
      <c r="BY50" s="199"/>
      <c r="BZ50" s="199"/>
      <c r="CA50" s="199"/>
      <c r="CB50" s="199"/>
      <c r="CC50" s="199"/>
      <c r="CD50" s="199"/>
      <c r="CE50" s="199"/>
      <c r="CF50" s="199"/>
      <c r="CG50" s="199"/>
      <c r="CH50" s="199"/>
      <c r="CI50" s="199"/>
      <c r="CJ50" s="199"/>
      <c r="CK50" s="199"/>
      <c r="CL50" s="199"/>
      <c r="CM50" s="199"/>
      <c r="CN50" s="199"/>
      <c r="CO50" s="199"/>
      <c r="CP50" s="199"/>
      <c r="CQ50" s="199"/>
      <c r="CR50" s="199"/>
      <c r="CS50" s="199"/>
      <c r="CT50" s="199"/>
      <c r="CU50" s="199"/>
      <c r="CV50" s="199"/>
      <c r="CW50" s="199"/>
      <c r="CX50" s="199"/>
      <c r="CY50" s="199"/>
      <c r="CZ50" s="199"/>
      <c r="DA50" s="199"/>
      <c r="DB50" s="199"/>
      <c r="DC50" s="199"/>
      <c r="DD50" s="199"/>
      <c r="DE50" s="199"/>
      <c r="DF50" s="199"/>
      <c r="DG50" s="199"/>
      <c r="DH50" s="199"/>
      <c r="DI50" s="199"/>
      <c r="DJ50" s="199"/>
      <c r="DK50" s="199"/>
      <c r="DL50" s="199"/>
      <c r="DM50" s="199"/>
      <c r="DN50" s="199"/>
      <c r="DO50" s="199"/>
      <c r="DP50" s="199"/>
      <c r="DQ50" s="199"/>
      <c r="DR50" s="199"/>
      <c r="DS50" s="199"/>
      <c r="DT50" s="199"/>
      <c r="DU50" s="199"/>
      <c r="DV50" s="199"/>
      <c r="DW50" s="199"/>
      <c r="DX50" s="199"/>
      <c r="DY50" s="199"/>
      <c r="DZ50" s="199"/>
      <c r="EA50" s="199"/>
      <c r="EB50" s="199"/>
      <c r="EC50" s="199"/>
      <c r="ED50" s="199"/>
    </row>
    <row r="51" spans="1:134" ht="14.1" customHeight="1">
      <c r="A51" s="157"/>
      <c r="B51" s="157"/>
      <c r="C51" s="158"/>
      <c r="D51" s="158"/>
      <c r="E51" s="166"/>
      <c r="F51" s="160"/>
      <c r="G51" s="196">
        <f t="shared" si="10"/>
        <v>0</v>
      </c>
      <c r="H51" s="161"/>
      <c r="I51" s="197">
        <f t="shared" si="1"/>
        <v>0</v>
      </c>
      <c r="J51" s="196">
        <f t="shared" si="6"/>
        <v>0</v>
      </c>
      <c r="K51" s="197">
        <f t="shared" si="7"/>
        <v>0</v>
      </c>
      <c r="L51" s="162"/>
      <c r="M51" s="196">
        <f t="shared" si="8"/>
        <v>0</v>
      </c>
      <c r="N51" s="196">
        <f t="shared" si="9"/>
        <v>0</v>
      </c>
      <c r="O51" s="163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  <c r="BI51" s="199"/>
      <c r="BJ51" s="199"/>
      <c r="BK51" s="199"/>
      <c r="BL51" s="199"/>
      <c r="BM51" s="199"/>
      <c r="BN51" s="199"/>
      <c r="BO51" s="199"/>
      <c r="BP51" s="199"/>
      <c r="BQ51" s="199"/>
      <c r="BR51" s="199"/>
      <c r="BS51" s="199"/>
      <c r="BT51" s="199"/>
      <c r="BU51" s="199"/>
      <c r="BV51" s="199"/>
      <c r="BW51" s="199"/>
      <c r="BX51" s="199"/>
      <c r="BY51" s="199"/>
      <c r="BZ51" s="199"/>
      <c r="CA51" s="199"/>
      <c r="CB51" s="199"/>
      <c r="CC51" s="199"/>
      <c r="CD51" s="199"/>
      <c r="CE51" s="199"/>
      <c r="CF51" s="199"/>
      <c r="CG51" s="199"/>
      <c r="CH51" s="199"/>
      <c r="CI51" s="199"/>
      <c r="CJ51" s="199"/>
      <c r="CK51" s="199"/>
      <c r="CL51" s="199"/>
      <c r="CM51" s="199"/>
      <c r="CN51" s="199"/>
      <c r="CO51" s="199"/>
      <c r="CP51" s="199"/>
      <c r="CQ51" s="199"/>
      <c r="CR51" s="199"/>
      <c r="CS51" s="199"/>
      <c r="CT51" s="199"/>
      <c r="CU51" s="199"/>
      <c r="CV51" s="199"/>
      <c r="CW51" s="199"/>
      <c r="CX51" s="199"/>
      <c r="CY51" s="199"/>
      <c r="CZ51" s="199"/>
      <c r="DA51" s="199"/>
      <c r="DB51" s="199"/>
      <c r="DC51" s="199"/>
      <c r="DD51" s="199"/>
      <c r="DE51" s="199"/>
      <c r="DF51" s="199"/>
      <c r="DG51" s="199"/>
      <c r="DH51" s="199"/>
      <c r="DI51" s="199"/>
      <c r="DJ51" s="199"/>
      <c r="DK51" s="199"/>
      <c r="DL51" s="199"/>
      <c r="DM51" s="199"/>
      <c r="DN51" s="199"/>
      <c r="DO51" s="199"/>
      <c r="DP51" s="199"/>
      <c r="DQ51" s="199"/>
      <c r="DR51" s="199"/>
      <c r="DS51" s="199"/>
      <c r="DT51" s="199"/>
      <c r="DU51" s="199"/>
      <c r="DV51" s="199"/>
      <c r="DW51" s="199"/>
      <c r="DX51" s="199"/>
      <c r="DY51" s="199"/>
      <c r="DZ51" s="199"/>
      <c r="EA51" s="199"/>
      <c r="EB51" s="199"/>
      <c r="EC51" s="199"/>
      <c r="ED51" s="199"/>
    </row>
    <row r="52" spans="1:134" ht="14.1" customHeight="1">
      <c r="A52" s="157"/>
      <c r="B52" s="157"/>
      <c r="C52" s="158"/>
      <c r="D52" s="158"/>
      <c r="E52" s="166"/>
      <c r="F52" s="160"/>
      <c r="G52" s="196">
        <f t="shared" si="0"/>
        <v>0</v>
      </c>
      <c r="H52" s="161"/>
      <c r="I52" s="197">
        <f t="shared" si="1"/>
        <v>0</v>
      </c>
      <c r="J52" s="196">
        <f t="shared" si="2"/>
        <v>0</v>
      </c>
      <c r="K52" s="197">
        <f t="shared" si="3"/>
        <v>0</v>
      </c>
      <c r="L52" s="162"/>
      <c r="M52" s="196">
        <f t="shared" si="4"/>
        <v>0</v>
      </c>
      <c r="N52" s="196">
        <f t="shared" si="5"/>
        <v>0</v>
      </c>
      <c r="O52" s="163"/>
    </row>
    <row r="53" spans="1:134" ht="14.1" customHeight="1">
      <c r="A53" s="157"/>
      <c r="B53" s="157"/>
      <c r="C53" s="158"/>
      <c r="D53" s="158"/>
      <c r="E53" s="166"/>
      <c r="F53" s="160"/>
      <c r="G53" s="196">
        <f t="shared" si="0"/>
        <v>0</v>
      </c>
      <c r="H53" s="161"/>
      <c r="I53" s="197">
        <f t="shared" si="1"/>
        <v>0</v>
      </c>
      <c r="J53" s="196">
        <f t="shared" si="2"/>
        <v>0</v>
      </c>
      <c r="K53" s="197">
        <f t="shared" si="3"/>
        <v>0</v>
      </c>
      <c r="L53" s="162"/>
      <c r="M53" s="196">
        <f t="shared" si="4"/>
        <v>0</v>
      </c>
      <c r="N53" s="196">
        <f t="shared" si="5"/>
        <v>0</v>
      </c>
      <c r="O53" s="163"/>
    </row>
    <row r="54" spans="1:134" ht="14.1" customHeight="1">
      <c r="A54" s="157"/>
      <c r="B54" s="157"/>
      <c r="C54" s="158"/>
      <c r="D54" s="158"/>
      <c r="E54" s="166"/>
      <c r="F54" s="160"/>
      <c r="G54" s="196">
        <f t="shared" si="0"/>
        <v>0</v>
      </c>
      <c r="H54" s="161"/>
      <c r="I54" s="197">
        <f t="shared" si="1"/>
        <v>0</v>
      </c>
      <c r="J54" s="196">
        <f t="shared" si="2"/>
        <v>0</v>
      </c>
      <c r="K54" s="197">
        <f t="shared" si="3"/>
        <v>0</v>
      </c>
      <c r="L54" s="162"/>
      <c r="M54" s="196">
        <f t="shared" si="4"/>
        <v>0</v>
      </c>
      <c r="N54" s="196">
        <f t="shared" si="5"/>
        <v>0</v>
      </c>
      <c r="O54" s="163"/>
    </row>
    <row r="55" spans="1:134" ht="14.1" customHeight="1">
      <c r="A55" s="157"/>
      <c r="B55" s="157"/>
      <c r="C55" s="158"/>
      <c r="D55" s="158"/>
      <c r="E55" s="166"/>
      <c r="F55" s="160"/>
      <c r="G55" s="196">
        <f t="shared" si="0"/>
        <v>0</v>
      </c>
      <c r="H55" s="161"/>
      <c r="I55" s="197">
        <f t="shared" si="1"/>
        <v>0</v>
      </c>
      <c r="J55" s="196">
        <f t="shared" si="2"/>
        <v>0</v>
      </c>
      <c r="K55" s="197">
        <f t="shared" si="3"/>
        <v>0</v>
      </c>
      <c r="L55" s="162"/>
      <c r="M55" s="196">
        <f t="shared" si="4"/>
        <v>0</v>
      </c>
      <c r="N55" s="196">
        <f t="shared" si="5"/>
        <v>0</v>
      </c>
      <c r="O55" s="163"/>
    </row>
    <row r="56" spans="1:134" s="199" customFormat="1" ht="24.75" customHeight="1">
      <c r="A56" s="207" t="s">
        <v>0</v>
      </c>
      <c r="B56" s="208"/>
      <c r="C56" s="208"/>
      <c r="D56" s="208"/>
      <c r="E56" s="208"/>
      <c r="F56" s="208"/>
      <c r="G56" s="191">
        <f>SUM(G14:G55)</f>
        <v>0</v>
      </c>
      <c r="H56" s="191"/>
      <c r="I56" s="191">
        <f>SUM(I14:I55)</f>
        <v>0</v>
      </c>
      <c r="J56" s="191">
        <f>SUM(J14:J55)</f>
        <v>0</v>
      </c>
      <c r="K56" s="191">
        <f>SUM(K14:K55)</f>
        <v>0</v>
      </c>
      <c r="L56" s="191"/>
      <c r="M56" s="191">
        <f>SUM(M14:M55)</f>
        <v>0</v>
      </c>
      <c r="N56" s="191">
        <f>SUM(N14:N55)</f>
        <v>0</v>
      </c>
      <c r="O56" s="209"/>
    </row>
    <row r="57" spans="1:134" s="199" customFormat="1">
      <c r="A57" s="194"/>
      <c r="B57" s="194"/>
      <c r="C57" s="210"/>
      <c r="D57" s="210"/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</row>
    <row r="58" spans="1:134" s="199" customFormat="1">
      <c r="A58" s="194"/>
      <c r="B58" s="194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210"/>
      <c r="O58" s="210"/>
    </row>
    <row r="59" spans="1:134" s="199" customFormat="1">
      <c r="A59" s="195"/>
      <c r="B59" s="195"/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</row>
    <row r="60" spans="1:134" s="199" customFormat="1"/>
    <row r="61" spans="1:134" s="199" customFormat="1"/>
    <row r="62" spans="1:134" s="199" customFormat="1"/>
    <row r="63" spans="1:134" s="199" customFormat="1"/>
    <row r="64" spans="1:134" s="199" customFormat="1"/>
    <row r="65" s="199" customFormat="1"/>
    <row r="66" s="199" customFormat="1"/>
    <row r="67" s="199" customFormat="1"/>
    <row r="68" s="199" customFormat="1"/>
    <row r="69" s="199" customFormat="1"/>
    <row r="70" s="199" customFormat="1"/>
    <row r="71" s="199" customFormat="1"/>
    <row r="72" s="199" customFormat="1"/>
    <row r="73" s="199" customFormat="1"/>
    <row r="74" s="199" customFormat="1"/>
    <row r="75" s="199" customFormat="1"/>
    <row r="76" s="199" customFormat="1"/>
    <row r="77" s="199" customFormat="1"/>
    <row r="78" s="199" customFormat="1"/>
    <row r="79" s="199" customFormat="1"/>
    <row r="80" s="199" customFormat="1"/>
    <row r="81" s="199" customFormat="1"/>
    <row r="82" s="199" customFormat="1"/>
    <row r="83" s="199" customFormat="1"/>
    <row r="84" s="199" customFormat="1"/>
    <row r="85" s="199" customFormat="1"/>
    <row r="86" s="199" customFormat="1"/>
    <row r="87" s="199" customFormat="1"/>
    <row r="88" s="199" customFormat="1"/>
    <row r="89" s="199" customFormat="1"/>
    <row r="90" s="199" customFormat="1"/>
    <row r="91" s="199" customFormat="1"/>
    <row r="92" s="199" customFormat="1"/>
    <row r="93" s="199" customFormat="1"/>
    <row r="94" s="199" customFormat="1"/>
    <row r="95" s="199" customFormat="1"/>
    <row r="96" s="199" customFormat="1"/>
    <row r="97" s="199" customFormat="1"/>
    <row r="98" s="199" customFormat="1"/>
    <row r="99" s="199" customFormat="1"/>
    <row r="100" s="199" customFormat="1"/>
    <row r="101" s="199" customFormat="1"/>
    <row r="102" s="199" customFormat="1"/>
    <row r="103" s="199" customFormat="1"/>
    <row r="104" s="199" customFormat="1"/>
    <row r="105" s="199" customFormat="1"/>
    <row r="106" s="199" customFormat="1"/>
    <row r="107" s="199" customFormat="1"/>
    <row r="108" s="199" customFormat="1"/>
    <row r="109" s="199" customFormat="1"/>
    <row r="110" s="199" customFormat="1"/>
    <row r="111" s="199" customFormat="1"/>
    <row r="112" s="199" customFormat="1"/>
    <row r="113" s="199" customFormat="1"/>
    <row r="114" s="199" customFormat="1"/>
    <row r="115" s="199" customFormat="1"/>
    <row r="116" s="199" customFormat="1"/>
    <row r="117" s="199" customFormat="1"/>
    <row r="118" s="199" customFormat="1"/>
    <row r="119" s="199" customFormat="1"/>
    <row r="120" s="199" customFormat="1"/>
    <row r="121" s="199" customFormat="1"/>
    <row r="122" s="199" customFormat="1"/>
    <row r="123" s="199" customFormat="1"/>
    <row r="124" s="199" customFormat="1"/>
    <row r="125" s="199" customFormat="1"/>
    <row r="126" s="199" customFormat="1"/>
    <row r="127" s="199" customFormat="1"/>
    <row r="128" s="199" customFormat="1"/>
    <row r="129" s="199" customFormat="1"/>
    <row r="130" s="199" customFormat="1"/>
    <row r="131" s="199" customFormat="1"/>
    <row r="132" s="199" customFormat="1"/>
    <row r="133" s="199" customFormat="1"/>
    <row r="134" s="199" customFormat="1"/>
    <row r="135" s="199" customFormat="1"/>
    <row r="136" s="199" customFormat="1"/>
    <row r="137" s="199" customFormat="1"/>
    <row r="138" s="199" customFormat="1"/>
    <row r="139" s="199" customFormat="1"/>
    <row r="140" s="199" customFormat="1"/>
    <row r="141" s="199" customFormat="1"/>
    <row r="142" s="199" customFormat="1"/>
    <row r="143" s="199" customFormat="1"/>
    <row r="144" s="199" customFormat="1"/>
    <row r="145" s="199" customFormat="1"/>
    <row r="146" s="199" customFormat="1"/>
    <row r="147" s="199" customFormat="1"/>
    <row r="148" s="199" customFormat="1"/>
    <row r="149" s="199" customFormat="1"/>
    <row r="150" s="199" customFormat="1"/>
    <row r="151" s="199" customFormat="1"/>
    <row r="152" s="199" customFormat="1"/>
    <row r="153" s="199" customFormat="1"/>
    <row r="154" s="199" customFormat="1"/>
    <row r="155" s="199" customFormat="1"/>
    <row r="156" s="199" customFormat="1"/>
    <row r="157" s="199" customFormat="1"/>
    <row r="158" s="199" customFormat="1"/>
    <row r="159" s="199" customFormat="1"/>
    <row r="160" s="199" customFormat="1"/>
    <row r="161" s="199" customFormat="1"/>
    <row r="162" s="199" customFormat="1"/>
    <row r="163" s="199" customFormat="1"/>
    <row r="164" s="199" customFormat="1"/>
    <row r="165" s="199" customFormat="1"/>
    <row r="166" s="199" customFormat="1"/>
    <row r="167" s="199" customFormat="1"/>
    <row r="168" s="199" customFormat="1"/>
    <row r="169" s="199" customFormat="1"/>
    <row r="170" s="199" customFormat="1"/>
    <row r="171" s="199" customFormat="1"/>
    <row r="172" s="199" customFormat="1"/>
    <row r="173" s="199" customFormat="1"/>
    <row r="174" s="199" customFormat="1"/>
    <row r="175" s="199" customFormat="1"/>
    <row r="176" s="199" customFormat="1"/>
    <row r="177" s="199" customFormat="1"/>
    <row r="178" s="199" customFormat="1"/>
    <row r="179" s="199" customFormat="1"/>
    <row r="180" s="199" customFormat="1"/>
    <row r="181" s="199" customFormat="1"/>
    <row r="182" s="199" customFormat="1"/>
    <row r="183" s="199" customFormat="1"/>
    <row r="184" s="199" customFormat="1"/>
    <row r="185" s="199" customFormat="1"/>
    <row r="186" s="199" customFormat="1"/>
    <row r="187" s="199" customFormat="1"/>
    <row r="188" s="199" customFormat="1"/>
    <row r="189" s="199" customFormat="1"/>
    <row r="190" s="199" customFormat="1"/>
    <row r="191" s="199" customFormat="1"/>
    <row r="192" s="199" customFormat="1"/>
    <row r="193" s="199" customFormat="1"/>
    <row r="194" s="199" customFormat="1"/>
    <row r="195" s="199" customFormat="1"/>
    <row r="196" s="199" customFormat="1"/>
    <row r="197" s="199" customFormat="1"/>
    <row r="198" s="199" customFormat="1"/>
    <row r="199" s="199" customFormat="1"/>
    <row r="200" s="199" customFormat="1"/>
    <row r="201" s="199" customFormat="1"/>
    <row r="202" s="199" customFormat="1"/>
    <row r="203" s="199" customFormat="1"/>
    <row r="204" s="199" customFormat="1"/>
    <row r="205" s="199" customFormat="1"/>
    <row r="206" s="199" customFormat="1"/>
    <row r="207" s="199" customFormat="1"/>
    <row r="208" s="199" customFormat="1"/>
    <row r="209" s="199" customFormat="1"/>
    <row r="210" s="199" customFormat="1"/>
    <row r="211" s="199" customFormat="1"/>
    <row r="212" s="199" customFormat="1"/>
    <row r="213" s="199" customFormat="1"/>
    <row r="214" s="199" customFormat="1"/>
    <row r="215" s="199" customFormat="1"/>
    <row r="216" s="199" customFormat="1"/>
    <row r="217" s="199" customFormat="1"/>
    <row r="218" s="199" customFormat="1"/>
    <row r="219" s="199" customFormat="1"/>
    <row r="220" s="199" customFormat="1"/>
    <row r="221" s="199" customFormat="1"/>
    <row r="222" s="199" customFormat="1"/>
  </sheetData>
  <sheetProtection algorithmName="SHA-512" hashValue="AaS7lb5rW/8VO3lsHMGT2qnRqD0fzhnS2QeORfYIB36VRsBKHNic2IH7458XSx1NaLlldAS5OGqjbZO41MSAiA==" saltValue="pBLZS4GMVf+5UAwJJFIo7w==" spinCount="100000" sheet="1" objects="1" scenarios="1"/>
  <mergeCells count="9">
    <mergeCell ref="A59:O59"/>
    <mergeCell ref="A4:O4"/>
    <mergeCell ref="A5:O5"/>
    <mergeCell ref="A6:O6"/>
    <mergeCell ref="A3:O3"/>
    <mergeCell ref="A11:O11"/>
    <mergeCell ref="A12:O12"/>
    <mergeCell ref="A57:O57"/>
    <mergeCell ref="A58:O58"/>
  </mergeCells>
  <dataValidations count="4">
    <dataValidation type="list" allowBlank="1" showInputMessage="1" showErrorMessage="1" sqref="L14:L55">
      <formula1>"85"</formula1>
    </dataValidation>
    <dataValidation type="list" allowBlank="1" showInputMessage="1" showErrorMessage="1" sqref="C24:C55 C14:C22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55">
      <formula1>"Vodilni partner,Partner 1,Partner 2,Partner 3,Partner 4,Partner 5,Partner 6,Partner 7,Partner 8,"</formula1>
    </dataValidation>
    <dataValidation type="list" allowBlank="1" showInputMessage="1" showErrorMessage="1" sqref="H14:H55">
      <formula1>$L$9:$N$9</formula1>
    </dataValidation>
  </dataValidations>
  <pageMargins left="0.7" right="0.48583333333333334" top="0.765625" bottom="0.84895833333333337" header="0.3" footer="0.3"/>
  <pageSetup paperSize="9" scale="50" orientation="landscape" r:id="rId1"/>
  <headerFooter>
    <oddHeader>&amp;L&amp;"-,Običajno"&amp;12
Obracec 1: II. FAZA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9"/>
  <sheetViews>
    <sheetView view="pageLayout" topLeftCell="A4" zoomScaleNormal="100" workbookViewId="0">
      <selection activeCell="A10" sqref="A10:U10"/>
    </sheetView>
  </sheetViews>
  <sheetFormatPr defaultRowHeight="12.75"/>
  <cols>
    <col min="1" max="1" width="47.42578125" customWidth="1"/>
    <col min="2" max="2" width="11.5703125" customWidth="1"/>
    <col min="3" max="3" width="11.28515625" customWidth="1"/>
    <col min="4" max="4" width="10.7109375" customWidth="1"/>
    <col min="15" max="17" width="8.85546875" customWidth="1"/>
    <col min="20" max="20" width="11.140625" customWidth="1"/>
    <col min="21" max="21" width="15.285156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3.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>
      <c r="A9" s="127" t="s">
        <v>79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9"/>
    </row>
    <row r="10" spans="1:21" ht="15.75" thickBot="1">
      <c r="A10" s="130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2"/>
    </row>
    <row r="11" spans="1:21" ht="15">
      <c r="A11" s="133" t="s">
        <v>5</v>
      </c>
      <c r="B11" s="125" t="s">
        <v>72</v>
      </c>
      <c r="C11" s="126"/>
      <c r="D11" s="125" t="s">
        <v>6</v>
      </c>
      <c r="E11" s="126"/>
      <c r="F11" s="125" t="s">
        <v>7</v>
      </c>
      <c r="G11" s="126"/>
      <c r="H11" s="125" t="s">
        <v>23</v>
      </c>
      <c r="I11" s="126"/>
      <c r="J11" s="136" t="s">
        <v>24</v>
      </c>
      <c r="K11" s="126"/>
      <c r="L11" s="125" t="s">
        <v>25</v>
      </c>
      <c r="M11" s="126"/>
      <c r="N11" s="125" t="s">
        <v>67</v>
      </c>
      <c r="O11" s="126"/>
      <c r="P11" s="125" t="s">
        <v>70</v>
      </c>
      <c r="Q11" s="126"/>
      <c r="R11" s="125" t="s">
        <v>71</v>
      </c>
      <c r="S11" s="126"/>
      <c r="T11" s="123" t="s">
        <v>8</v>
      </c>
      <c r="U11" s="124"/>
    </row>
    <row r="12" spans="1:21" ht="15">
      <c r="A12" s="134"/>
      <c r="B12" s="12" t="s">
        <v>9</v>
      </c>
      <c r="C12" s="3" t="s">
        <v>11</v>
      </c>
      <c r="D12" s="12" t="s">
        <v>9</v>
      </c>
      <c r="E12" s="3" t="s">
        <v>11</v>
      </c>
      <c r="F12" s="12" t="s">
        <v>9</v>
      </c>
      <c r="G12" s="3" t="s">
        <v>11</v>
      </c>
      <c r="H12" s="12" t="s">
        <v>9</v>
      </c>
      <c r="I12" s="3" t="s">
        <v>11</v>
      </c>
      <c r="J12" s="20" t="s">
        <v>9</v>
      </c>
      <c r="K12" s="3" t="s">
        <v>11</v>
      </c>
      <c r="L12" s="12" t="s">
        <v>9</v>
      </c>
      <c r="M12" s="3" t="s">
        <v>11</v>
      </c>
      <c r="N12" s="12" t="s">
        <v>9</v>
      </c>
      <c r="O12" s="3" t="s">
        <v>11</v>
      </c>
      <c r="P12" s="12" t="s">
        <v>9</v>
      </c>
      <c r="Q12" s="3" t="s">
        <v>11</v>
      </c>
      <c r="R12" s="12" t="s">
        <v>9</v>
      </c>
      <c r="S12" s="3" t="s">
        <v>11</v>
      </c>
      <c r="T12" s="12" t="s">
        <v>9</v>
      </c>
      <c r="U12" s="3" t="s">
        <v>11</v>
      </c>
    </row>
    <row r="13" spans="1:21" ht="15.75" thickBot="1">
      <c r="A13" s="135"/>
      <c r="B13" s="13" t="s">
        <v>10</v>
      </c>
      <c r="C13" s="4" t="s">
        <v>10</v>
      </c>
      <c r="D13" s="13" t="s">
        <v>10</v>
      </c>
      <c r="E13" s="4" t="s">
        <v>10</v>
      </c>
      <c r="F13" s="13" t="s">
        <v>10</v>
      </c>
      <c r="G13" s="4" t="s">
        <v>10</v>
      </c>
      <c r="H13" s="13" t="s">
        <v>10</v>
      </c>
      <c r="I13" s="4" t="s">
        <v>10</v>
      </c>
      <c r="J13" s="21" t="s">
        <v>10</v>
      </c>
      <c r="K13" s="4" t="s">
        <v>10</v>
      </c>
      <c r="L13" s="13" t="s">
        <v>10</v>
      </c>
      <c r="M13" s="4" t="s">
        <v>10</v>
      </c>
      <c r="N13" s="13" t="s">
        <v>10</v>
      </c>
      <c r="O13" s="4" t="s">
        <v>10</v>
      </c>
      <c r="P13" s="13" t="s">
        <v>10</v>
      </c>
      <c r="Q13" s="4" t="s">
        <v>10</v>
      </c>
      <c r="R13" s="13" t="s">
        <v>10</v>
      </c>
      <c r="S13" s="4" t="s">
        <v>10</v>
      </c>
      <c r="T13" s="13" t="s">
        <v>10</v>
      </c>
      <c r="U13" s="4" t="s">
        <v>10</v>
      </c>
    </row>
    <row r="14" spans="1:21" ht="14.1" customHeight="1">
      <c r="A14" s="42" t="s">
        <v>12</v>
      </c>
      <c r="B14" s="52">
        <f>+B15</f>
        <v>0</v>
      </c>
      <c r="C14" s="53">
        <f>+C15</f>
        <v>0</v>
      </c>
      <c r="D14" s="52">
        <f t="shared" ref="D14:S14" si="0">+D15</f>
        <v>0</v>
      </c>
      <c r="E14" s="53">
        <f t="shared" si="0"/>
        <v>0</v>
      </c>
      <c r="F14" s="52">
        <f t="shared" si="0"/>
        <v>0</v>
      </c>
      <c r="G14" s="53">
        <f t="shared" si="0"/>
        <v>0</v>
      </c>
      <c r="H14" s="52">
        <f t="shared" si="0"/>
        <v>0</v>
      </c>
      <c r="I14" s="53">
        <f t="shared" si="0"/>
        <v>0</v>
      </c>
      <c r="J14" s="52">
        <f t="shared" si="0"/>
        <v>0</v>
      </c>
      <c r="K14" s="53">
        <f t="shared" si="0"/>
        <v>0</v>
      </c>
      <c r="L14" s="52">
        <f t="shared" si="0"/>
        <v>0</v>
      </c>
      <c r="M14" s="53">
        <f t="shared" si="0"/>
        <v>0</v>
      </c>
      <c r="N14" s="52">
        <f t="shared" si="0"/>
        <v>0</v>
      </c>
      <c r="O14" s="53">
        <f t="shared" si="0"/>
        <v>0</v>
      </c>
      <c r="P14" s="52">
        <f t="shared" si="0"/>
        <v>0</v>
      </c>
      <c r="Q14" s="53">
        <f t="shared" si="0"/>
        <v>0</v>
      </c>
      <c r="R14" s="52">
        <f t="shared" si="0"/>
        <v>0</v>
      </c>
      <c r="S14" s="53">
        <f t="shared" si="0"/>
        <v>0</v>
      </c>
      <c r="T14" s="70">
        <f>SUM(B14+D14+F14+H14+J14+L14+N14+P14+R14)</f>
        <v>0</v>
      </c>
      <c r="U14" s="71">
        <f>+SUM(C14+E14+G14+I14+K14+M14+O14+Q14+S14)</f>
        <v>0</v>
      </c>
    </row>
    <row r="15" spans="1:21" ht="14.1" customHeight="1">
      <c r="A15" s="43" t="s">
        <v>22</v>
      </c>
      <c r="B15" s="54">
        <f>SUMIFS('Finančni načrt 1. FAZA'!$K$14:$K$51,'Finančni načrt 1. FAZA'!$B$14:$B$51,"Vodilni partner",'Finančni načrt 1. FAZA'!$C$14:$C$51,"Stroški dela")</f>
        <v>0</v>
      </c>
      <c r="C15" s="55">
        <f>SUMIFS('Finančni načrt 2. FAZA'!$K$14:$K$55,'Finančni načrt 2. FAZA'!$B$14:$B$55,"Vodilni partner",'Finančni načrt 2. FAZA'!$C$14:$C$55,"Stroški dela")</f>
        <v>0</v>
      </c>
      <c r="D15" s="54">
        <f>SUMIFS('Finančni načrt 1. FAZA'!$K$14:$K$51,'Finančni načrt 1. FAZA'!$B$14:$B$51,"Partner 1",'Finančni načrt 1. FAZA'!$C$14:$C$51,"Stroški dela")</f>
        <v>0</v>
      </c>
      <c r="E15" s="55">
        <f>SUMIFS('Finančni načrt 2. FAZA'!$K$14:$K$55,'Finančni načrt 2. FAZA'!$B$14:$B$55,"Partner 1",'Finančni načrt 2. FAZA'!$C$14:$C$55,"Stroški dela")</f>
        <v>0</v>
      </c>
      <c r="F15" s="66">
        <f>SUMIFS('Finančni načrt 1. FAZA'!$K$14:$K$51,'Finančni načrt 1. FAZA'!$B$14:$B$51,"Partner 2",'Finančni načrt 1. FAZA'!$C$14:$C$51,"Stroški dela")</f>
        <v>0</v>
      </c>
      <c r="G15" s="67">
        <f>SUMIFS('Finančni načrt 2. FAZA'!$K$14:$K$55,'Finančni načrt 2. FAZA'!$B$14:$B$55,"Partner 2",'Finančni načrt 2. FAZA'!$C$14:$C$55,"Stroški dela")</f>
        <v>0</v>
      </c>
      <c r="H15" s="66">
        <f>SUMIFS('Finančni načrt 1. FAZA'!$K$14:$K$51,'Finančni načrt 1. FAZA'!$B$14:$B$51,"Partner 3",'Finančni načrt 1. FAZA'!$C$14:$C$51,"Stroški dela")</f>
        <v>0</v>
      </c>
      <c r="I15" s="67">
        <f>SUMIFS('Finančni načrt 2. FAZA'!$K$14:$K$55,'Finančni načrt 2. FAZA'!$B$14:$B$55,"Partner 3",'Finančni načrt 2. FAZA'!$C$14:$C$55,"Stroški dela")</f>
        <v>0</v>
      </c>
      <c r="J15" s="66">
        <f>SUMIFS('Finančni načrt 1. FAZA'!$K$14:$K$51,'Finančni načrt 1. FAZA'!$B$14:$B$51,"Partner 4",'Finančni načrt 1. FAZA'!$C$14:$C$51,"Stroški dela")</f>
        <v>0</v>
      </c>
      <c r="K15" s="67">
        <f>SUMIFS('Finančni načrt 2. FAZA'!$K$14:$K$55,'Finančni načrt 2. FAZA'!$B$14:$B$55,"Partner 4",'Finančni načrt 2. FAZA'!$C$14:$C$55,"Stroški dela")</f>
        <v>0</v>
      </c>
      <c r="L15" s="66">
        <f>SUMIFS('Finančni načrt 1. FAZA'!$K$14:$K$51,'Finančni načrt 1. FAZA'!$B$14:$B$51,"Partner 5",'Finančni načrt 1. FAZA'!$C$14:$C$51,"Stroški dela")</f>
        <v>0</v>
      </c>
      <c r="M15" s="67">
        <f>SUMIFS('Finančni načrt 2. FAZA'!$K$14:$K$55,'Finančni načrt 2. FAZA'!$B$14:$B$55,"Partner 5",'Finančni načrt 2. FAZA'!$C$14:$C$55,"Stroški dela")</f>
        <v>0</v>
      </c>
      <c r="N15" s="66">
        <f>SUMIFS('Finančni načrt 1. FAZA'!$K$14:$K$51,'Finančni načrt 1. FAZA'!$B$14:$B$51,"Partner 6",'Finančni načrt 1. FAZA'!$C$14:$C$51,"Stroški dela")</f>
        <v>0</v>
      </c>
      <c r="O15" s="67">
        <f>SUMIFS('Finančni načrt 2. FAZA'!$K$14:$K$55,'Finančni načrt 2. FAZA'!$B$14:$B$55,"Partner 6",'Finančni načrt 2. FAZA'!$C$14:$C$55,"Stroški dela")</f>
        <v>0</v>
      </c>
      <c r="P15" s="66">
        <f>SUMIFS('Finančni načrt 1. FAZA'!$K$14:$K$51,'Finančni načrt 1. FAZA'!$B$14:$B$51,"Partner 7",'Finančni načrt 1. FAZA'!$C$14:$C$51,"Stroški dela")</f>
        <v>0</v>
      </c>
      <c r="Q15" s="67">
        <f>SUMIFS('Finančni načrt 2. FAZA'!$K$14:$K$55,'Finančni načrt 2. FAZA'!$B$14:$B$55,"Partner 7",'Finančni načrt 2. FAZA'!$C$14:$C$55,"Stroški dela")</f>
        <v>0</v>
      </c>
      <c r="R15" s="66">
        <f>SUMIFS('Finančni načrt 1. FAZA'!$K$14:$K$51,'Finančni načrt 1. FAZA'!$B$14:$B$51,"Partner 8",'Finančni načrt 1. FAZA'!$C$14:$C$51,"Stroški dela")</f>
        <v>0</v>
      </c>
      <c r="S15" s="67">
        <f>SUMIFS('Finančni načrt 2. FAZA'!$K$14:$K$55,'Finančni načrt 2. FAZA'!$B$14:$B$55,"Partner 8",'Finančni načrt 2. FAZA'!$C$14:$C$55,"Stroški dela")</f>
        <v>0</v>
      </c>
      <c r="T15" s="60">
        <f t="shared" ref="T15:T30" si="1">SUM(B15+D15+F15+H15+J15+L15+N15+P15+R15)</f>
        <v>0</v>
      </c>
      <c r="U15" s="61">
        <f t="shared" ref="U15:U30" si="2">+SUM(C15+E15+G15+I15+K15+M15+O15+Q15+S15)</f>
        <v>0</v>
      </c>
    </row>
    <row r="16" spans="1:21" ht="14.1" customHeight="1">
      <c r="A16" s="44" t="s">
        <v>39</v>
      </c>
      <c r="B16" s="56">
        <f>+B17+B18+B19</f>
        <v>0</v>
      </c>
      <c r="C16" s="57">
        <f>+C17+C18+C19</f>
        <v>0</v>
      </c>
      <c r="D16" s="56">
        <f t="shared" ref="D16:M16" si="3">+D17+D18+D19</f>
        <v>0</v>
      </c>
      <c r="E16" s="57">
        <f t="shared" si="3"/>
        <v>0</v>
      </c>
      <c r="F16" s="56">
        <f t="shared" si="3"/>
        <v>0</v>
      </c>
      <c r="G16" s="57">
        <f t="shared" si="3"/>
        <v>0</v>
      </c>
      <c r="H16" s="56">
        <f t="shared" si="3"/>
        <v>0</v>
      </c>
      <c r="I16" s="57">
        <f t="shared" si="3"/>
        <v>0</v>
      </c>
      <c r="J16" s="56">
        <f t="shared" si="3"/>
        <v>0</v>
      </c>
      <c r="K16" s="57">
        <f t="shared" si="3"/>
        <v>0</v>
      </c>
      <c r="L16" s="56">
        <f t="shared" si="3"/>
        <v>0</v>
      </c>
      <c r="M16" s="57">
        <f t="shared" si="3"/>
        <v>0</v>
      </c>
      <c r="N16" s="56">
        <f t="shared" ref="N16:S16" si="4">+N17+N18+N19</f>
        <v>0</v>
      </c>
      <c r="O16" s="57">
        <f t="shared" si="4"/>
        <v>0</v>
      </c>
      <c r="P16" s="56">
        <f t="shared" si="4"/>
        <v>0</v>
      </c>
      <c r="Q16" s="57">
        <f t="shared" si="4"/>
        <v>0</v>
      </c>
      <c r="R16" s="56">
        <f t="shared" si="4"/>
        <v>0</v>
      </c>
      <c r="S16" s="57">
        <f t="shared" si="4"/>
        <v>0</v>
      </c>
      <c r="T16" s="58">
        <f t="shared" si="1"/>
        <v>0</v>
      </c>
      <c r="U16" s="61">
        <f t="shared" si="2"/>
        <v>0</v>
      </c>
    </row>
    <row r="17" spans="1:21" ht="14.1" customHeight="1">
      <c r="A17" s="45" t="s">
        <v>34</v>
      </c>
      <c r="B17" s="54">
        <f>SUMIFS('Finančni načrt 1. FAZA'!$K$14:$K$51,'Finančni načrt 1. FAZA'!$B$14:$B$51,"Vodilni partner",'Finančni načrt 1. FAZA'!$C$14:$C$51,"ZS-material")</f>
        <v>0</v>
      </c>
      <c r="C17" s="55">
        <f>SUMIFS('Finančni načrt 2. FAZA'!$K$14:$K$55,'Finančni načrt 2. FAZA'!$B$14:$B$55,"Vodilni partner",'Finančni načrt 2. FAZA'!$C$14:$C$55,"ZS-material")</f>
        <v>0</v>
      </c>
      <c r="D17" s="54">
        <f>SUMIFS('Finančni načrt 1. FAZA'!$K$14:$K$51,'Finančni načrt 1. FAZA'!$B$14:$B$51,"Partner 1",'Finančni načrt 1. FAZA'!$C$14:$C$51,"ZS-material")</f>
        <v>0</v>
      </c>
      <c r="E17" s="55">
        <f>SUMIFS('Finančni načrt 2. FAZA'!$K$14:$K$55,'Finančni načrt 2. FAZA'!$B$14:$B$55,"Partner 1",'Finančni načrt 2. FAZA'!$C$14:$C$55,"ZS-material")</f>
        <v>0</v>
      </c>
      <c r="F17" s="66">
        <f>SUMIFS('Finančni načrt 1. FAZA'!$K$14:$K$51,'Finančni načrt 1. FAZA'!$B$14:$B$51,"Partner 2",'Finančni načrt 1. FAZA'!$C$14:$C$51,"ZS-material")</f>
        <v>0</v>
      </c>
      <c r="G17" s="67">
        <f>SUMIFS('Finančni načrt 2. FAZA'!$K$14:$K$55,'Finančni načrt 2. FAZA'!$B$14:$B$55,"Partner 2",'Finančni načrt 2. FAZA'!$C$14:$C$55,"ZS-material")</f>
        <v>0</v>
      </c>
      <c r="H17" s="54">
        <f>SUMIFS('Finančni načrt 1. FAZA'!$K$14:$K$51,'Finančni načrt 1. FAZA'!$B$14:$B$51,"Partner 3",'Finančni načrt 1. FAZA'!$C$14:$C$51,"ZS-material")</f>
        <v>0</v>
      </c>
      <c r="I17" s="55">
        <f>SUMIFS('Finančni načrt 2. FAZA'!$K$14:$K$55,'Finančni načrt 2. FAZA'!$B$14:$B$55,"Partner 3",'Finančni načrt 2. FAZA'!$C$14:$C$55,"ZS-material")</f>
        <v>0</v>
      </c>
      <c r="J17" s="54">
        <f>SUMIFS('Finančni načrt 1. FAZA'!$K$14:$K$51,'Finančni načrt 1. FAZA'!$B$14:$B$51,"Partner 4",'Finančni načrt 1. FAZA'!$C$14:$C$51,"ZS-material")</f>
        <v>0</v>
      </c>
      <c r="K17" s="55">
        <f>SUMIFS('Finančni načrt 2. FAZA'!$K$14:$K$55,'Finančni načrt 2. FAZA'!$B$14:$B$55,"Partner 4",'Finančni načrt 2. FAZA'!$C$14:$C$55,"ZS-material")</f>
        <v>0</v>
      </c>
      <c r="L17" s="54">
        <f>SUMIFS('Finančni načrt 1. FAZA'!$K$14:$K$51,'Finančni načrt 1. FAZA'!$B$14:$B$51,"Partner 5",'Finančni načrt 1. FAZA'!$C$14:$C$51,"ZS-material")</f>
        <v>0</v>
      </c>
      <c r="M17" s="55">
        <f>SUMIFS('Finančni načrt 2. FAZA'!$K$14:$K$55,'Finančni načrt 2. FAZA'!$B$14:$B$55,"Partner 5",'Finančni načrt 2. FAZA'!$C$14:$C$55,"ZS-material")</f>
        <v>0</v>
      </c>
      <c r="N17" s="54">
        <f>SUMIFS('Finančni načrt 1. FAZA'!$K$14:$K$51,'Finančni načrt 1. FAZA'!$B$14:$B$51,"Partner 6",'Finančni načrt 1. FAZA'!$C$14:$C$51,"ZS-material")</f>
        <v>0</v>
      </c>
      <c r="O17" s="55">
        <f>SUMIFS('Finančni načrt 2. FAZA'!$K$14:$K$55,'Finančni načrt 2. FAZA'!$B$14:$B$55,"Partner 6",'Finančni načrt 2. FAZA'!$C$14:$C$55,"ZS-material")</f>
        <v>0</v>
      </c>
      <c r="P17" s="54">
        <f>SUMIFS('Finančni načrt 1. FAZA'!$K$14:$K$51,'Finančni načrt 1. FAZA'!$B$14:$B$51,"Partner 7",'Finančni načrt 1. FAZA'!$C$14:$C$51,"ZS-material")</f>
        <v>0</v>
      </c>
      <c r="Q17" s="55">
        <f>SUMIFS('Finančni načrt 2. FAZA'!$K$14:$K$55,'Finančni načrt 2. FAZA'!$B$14:$B$55,"Partner 7",'Finančni načrt 2. FAZA'!$C$14:$C$55,"ZS-material")</f>
        <v>0</v>
      </c>
      <c r="R17" s="54">
        <f>SUMIFS('Finančni načrt 1. FAZA'!$K$14:$K$51,'Finančni načrt 1. FAZA'!$B$14:$B$51,"Partner 8",'Finančni načrt 1. FAZA'!$C$14:$C$51,"ZS-material")</f>
        <v>0</v>
      </c>
      <c r="S17" s="55">
        <f>SUMIFS('Finančni načrt 2. FAZA'!$K$14:$K$55,'Finančni načrt 2. FAZA'!$B$14:$B$55,"Partner 8",'Finančni načrt 2. FAZA'!$C$14:$C$55,"ZS-material")</f>
        <v>0</v>
      </c>
      <c r="T17" s="60">
        <f t="shared" si="1"/>
        <v>0</v>
      </c>
      <c r="U17" s="61">
        <f t="shared" si="2"/>
        <v>0</v>
      </c>
    </row>
    <row r="18" spans="1:21" ht="14.1" customHeight="1">
      <c r="A18" s="45" t="s">
        <v>35</v>
      </c>
      <c r="B18" s="54">
        <f>SUMIFS('Finančni načrt 1. FAZA'!$K$14:$K$51,'Finančni načrt 1. FAZA'!$B$14:$B$51,"Vodilni partner",'Finančni načrt 1. FAZA'!$C$14:$C$51,"ZS-naložba")</f>
        <v>0</v>
      </c>
      <c r="C18" s="55">
        <f>SUMIFS('Finančni načrt 2. FAZA'!$K$14:$K$55,'Finančni načrt 2. FAZA'!$B$14:$B$55,"Vodilni partner",'Finančni načrt 2. FAZA'!$C$14:$C$55,"ZS-naložba")</f>
        <v>0</v>
      </c>
      <c r="D18" s="54">
        <f>SUMIFS('Finančni načrt 1. FAZA'!$K$14:$K$51,'Finančni načrt 1. FAZA'!$B$14:$B$51,"Partner 1",'Finančni načrt 1. FAZA'!$C$14:$C$51,"ZS-naložba")</f>
        <v>0</v>
      </c>
      <c r="E18" s="55">
        <f>SUMIFS('Finančni načrt 2. FAZA'!$K$14:$K$55,'Finančni načrt 2. FAZA'!$B$14:$B$55,"Partner 1",'Finančni načrt 2. FAZA'!$C$14:$C$55,"ZS-naložba")</f>
        <v>0</v>
      </c>
      <c r="F18" s="66">
        <f>SUMIFS('Finančni načrt 1. FAZA'!$K$14:$K$51,'Finančni načrt 1. FAZA'!$B$14:$B$51,"Partner 2",'Finančni načrt 1. FAZA'!$C$14:$C$51,"ZS-naložba")</f>
        <v>0</v>
      </c>
      <c r="G18" s="67">
        <f>SUMIFS('Finančni načrt 2. FAZA'!$K$14:$K$55,'Finančni načrt 2. FAZA'!$B$14:$B$55,"Partner 2",'Finančni načrt 2. FAZA'!$C$14:$C$55,"ZS-naložba")</f>
        <v>0</v>
      </c>
      <c r="H18" s="54">
        <f>SUMIFS('Finančni načrt 1. FAZA'!$K$14:$K$51,'Finančni načrt 1. FAZA'!$B$14:$B$51,"Partner 3",'Finančni načrt 1. FAZA'!$C$14:$C$51,"ZS-naložba")</f>
        <v>0</v>
      </c>
      <c r="I18" s="55">
        <f>SUMIFS('Finančni načrt 2. FAZA'!$K$14:$K$55,'Finančni načrt 2. FAZA'!$B$14:$B$55,"Partner 3",'Finančni načrt 2. FAZA'!$C$14:$C$55,"ZS-naložba")</f>
        <v>0</v>
      </c>
      <c r="J18" s="54">
        <f>SUMIFS('Finančni načrt 1. FAZA'!$K$14:$K$51,'Finančni načrt 1. FAZA'!$B$14:$B$51,"Partner 4",'Finančni načrt 1. FAZA'!$C$14:$C$51,"ZS-naložba")</f>
        <v>0</v>
      </c>
      <c r="K18" s="55">
        <f>SUMIFS('Finančni načrt 2. FAZA'!$K$14:$K$55,'Finančni načrt 2. FAZA'!$B$14:$B$55,"Partner 4",'Finančni načrt 2. FAZA'!$C$14:$C$55,"ZS-naložba")</f>
        <v>0</v>
      </c>
      <c r="L18" s="54">
        <f>SUMIFS('Finančni načrt 1. FAZA'!$K$14:$K$51,'Finančni načrt 1. FAZA'!$B$14:$B$51,"Partner 5",'Finančni načrt 1. FAZA'!$C$14:$C$51,"ZS-naložba")</f>
        <v>0</v>
      </c>
      <c r="M18" s="55">
        <f>SUMIFS('Finančni načrt 2. FAZA'!$K$14:$K$55,'Finančni načrt 2. FAZA'!$B$14:$B$55,"Partner 5",'Finančni načrt 2. FAZA'!$C$14:$C$55,"ZS-naložba")</f>
        <v>0</v>
      </c>
      <c r="N18" s="54">
        <f>SUMIFS('Finančni načrt 1. FAZA'!$K$14:$K$51,'Finančni načrt 1. FAZA'!$B$14:$B$51,"Partner 6",'Finančni načrt 1. FAZA'!$C$14:$C$51,"ZS-naložba")</f>
        <v>0</v>
      </c>
      <c r="O18" s="55">
        <f>SUMIFS('Finančni načrt 2. FAZA'!$K$14:$K$55,'Finančni načrt 2. FAZA'!$B$14:$B$55,"Partner 6",'Finančni načrt 2. FAZA'!$C$14:$C$55,"ZS-naložba")</f>
        <v>0</v>
      </c>
      <c r="P18" s="54">
        <f>SUMIFS('Finančni načrt 1. FAZA'!$K$14:$K$51,'Finančni načrt 1. FAZA'!$B$14:$B$51,"Partner 7",'Finančni načrt 1. FAZA'!$C$14:$C$51,"ZS-naložba")</f>
        <v>0</v>
      </c>
      <c r="Q18" s="55">
        <f>SUMIFS('Finančni načrt 2. FAZA'!$K$14:$K$55,'Finančni načrt 2. FAZA'!$B$14:$B$55,"Partner 7",'Finančni načrt 2. FAZA'!$C$14:$C$55,"ZS-naložba")</f>
        <v>0</v>
      </c>
      <c r="R18" s="54">
        <f>SUMIFS('Finančni načrt 1. FAZA'!$K$14:$K$51,'Finančni načrt 1. FAZA'!$B$14:$B$51,"Partner 8",'Finančni načrt 1. FAZA'!$C$14:$C$51,"ZS-naložba")</f>
        <v>0</v>
      </c>
      <c r="S18" s="55">
        <f>SUMIFS('Finančni načrt 2. FAZA'!$K$14:$K$55,'Finančni načrt 2. FAZA'!$B$14:$B$55,"Partner 8",'Finančni načrt 2. FAZA'!$C$14:$C$55,"ZS-naložba")</f>
        <v>0</v>
      </c>
      <c r="T18" s="60">
        <f t="shared" si="1"/>
        <v>0</v>
      </c>
      <c r="U18" s="61">
        <f t="shared" si="2"/>
        <v>0</v>
      </c>
    </row>
    <row r="19" spans="1:21" ht="14.1" customHeight="1">
      <c r="A19" s="43" t="s">
        <v>36</v>
      </c>
      <c r="B19" s="54">
        <f>SUMIFS('Finančni načrt 1. FAZA'!$K$14:$K$51,'Finančni načrt 1. FAZA'!$B$14:$B$51,"Vodilni partner",'Finančni načrt 1. FAZA'!$C$14:$C$51,"ZS-storitev")</f>
        <v>0</v>
      </c>
      <c r="C19" s="55">
        <f>SUMIFS('Finančni načrt 2. FAZA'!$K$14:$K$55,'Finančni načrt 2. FAZA'!$B$14:$B$55,"Vodilni partner",'Finančni načrt 2. FAZA'!$C$14:$C$55,"ZS-storitev")</f>
        <v>0</v>
      </c>
      <c r="D19" s="54">
        <f>SUMIFS('Finančni načrt 1. FAZA'!$K$14:$K$51,'Finančni načrt 1. FAZA'!$B$14:$B$51,"Partner 1",'Finančni načrt 1. FAZA'!$C$14:$C$51,"ZS-storitev")</f>
        <v>0</v>
      </c>
      <c r="E19" s="55">
        <f>SUMIFS('Finančni načrt 2. FAZA'!$K$14:$K$55,'Finančni načrt 2. FAZA'!$B$14:$B$55,"Partner 1",'Finančni načrt 2. FAZA'!$C$14:$C$55,"ZS-storitev")</f>
        <v>0</v>
      </c>
      <c r="F19" s="66">
        <f>SUMIFS('Finančni načrt 1. FAZA'!$K$14:$K$51,'Finančni načrt 1. FAZA'!$B$14:$B$51,"Partner 2",'Finančni načrt 1. FAZA'!$C$14:$C$51,"ZS-storitev")</f>
        <v>0</v>
      </c>
      <c r="G19" s="67">
        <f>SUMIFS('Finančni načrt 2. FAZA'!$K$14:$K$55,'Finančni načrt 2. FAZA'!$B$14:$B$55,"Partner 2",'Finančni načrt 2. FAZA'!$C$14:$C$55,"ZS-storitev")</f>
        <v>0</v>
      </c>
      <c r="H19" s="54">
        <f>SUMIFS('Finančni načrt 1. FAZA'!$K$14:$K$51,'Finančni načrt 1. FAZA'!$B$14:$B$51,"Partner 3",'Finančni načrt 1. FAZA'!$C$14:$C$51,"ZS-storitev")</f>
        <v>0</v>
      </c>
      <c r="I19" s="55">
        <f>SUMIFS('Finančni načrt 2. FAZA'!$K$14:$K$55,'Finančni načrt 2. FAZA'!$B$14:$B$55,"Partner 3",'Finančni načrt 2. FAZA'!$C$14:$C$55,"ZS-storitev")</f>
        <v>0</v>
      </c>
      <c r="J19" s="54">
        <f>SUMIFS('Finančni načrt 1. FAZA'!$K$14:$K$51,'Finančni načrt 1. FAZA'!$B$14:$B$51,"Partner 4",'Finančni načrt 1. FAZA'!$C$14:$C$51,"ZS-storitev")</f>
        <v>0</v>
      </c>
      <c r="K19" s="55">
        <f>SUMIFS('Finančni načrt 2. FAZA'!$K$14:$K$55,'Finančni načrt 2. FAZA'!$B$14:$B$55,"Partner 4",'Finančni načrt 2. FAZA'!$C$14:$C$55,"ZS-storitev")</f>
        <v>0</v>
      </c>
      <c r="L19" s="54">
        <f>SUMIFS('Finančni načrt 1. FAZA'!$K$14:$K$51,'Finančni načrt 1. FAZA'!$B$14:$B$51,"Partner 5",'Finančni načrt 1. FAZA'!$C$14:$C$51,"ZS-storitev")</f>
        <v>0</v>
      </c>
      <c r="M19" s="55">
        <f>SUMIFS('Finančni načrt 2. FAZA'!$K$14:$K$55,'Finančni načrt 2. FAZA'!$B$14:$B$55,"Partner 5",'Finančni načrt 2. FAZA'!$C$14:$C$55,"ZS-storitev")</f>
        <v>0</v>
      </c>
      <c r="N19" s="54">
        <f>SUMIFS('Finančni načrt 1. FAZA'!$K$14:$K$51,'Finančni načrt 1. FAZA'!$B$14:$B$51,"Partner 6",'Finančni načrt 1. FAZA'!$C$14:$C$51,"ZS-storitev")</f>
        <v>0</v>
      </c>
      <c r="O19" s="55">
        <f>SUMIFS('Finančni načrt 2. FAZA'!$K$14:$K$55,'Finančni načrt 2. FAZA'!$B$14:$B$55,"Partner 6",'Finančni načrt 2. FAZA'!$C$14:$C$55,"ZS-storitev")</f>
        <v>0</v>
      </c>
      <c r="P19" s="54">
        <f>SUMIFS('Finančni načrt 1. FAZA'!$K$14:$K$51,'Finančni načrt 1. FAZA'!$B$14:$B$51,"Partner 7",'Finančni načrt 1. FAZA'!$C$14:$C$51,"ZS-storitev")</f>
        <v>0</v>
      </c>
      <c r="Q19" s="55">
        <f>SUMIFS('Finančni načrt 2. FAZA'!$K$14:$K$55,'Finančni načrt 2. FAZA'!$B$14:$B$55,"Partner 7",'Finančni načrt 2. FAZA'!$C$14:$C$55,"ZS-storitev")</f>
        <v>0</v>
      </c>
      <c r="R19" s="54">
        <f>SUMIFS('Finančni načrt 1. FAZA'!$K$14:$K$51,'Finančni načrt 1. FAZA'!$B$14:$B$51,"Partner 8",'Finančni načrt 1. FAZA'!$C$14:$C$51,"ZS-storitev")</f>
        <v>0</v>
      </c>
      <c r="S19" s="55">
        <f>SUMIFS('Finančni načrt 2. FAZA'!$K$14:$K$55,'Finančni načrt 2. FAZA'!$B$14:$B$55,"Partner 8",'Finančni načrt 2. FAZA'!$C$14:$C$55,"ZS-storitev")</f>
        <v>0</v>
      </c>
      <c r="T19" s="60">
        <f t="shared" si="1"/>
        <v>0</v>
      </c>
      <c r="U19" s="61">
        <f t="shared" si="2"/>
        <v>0</v>
      </c>
    </row>
    <row r="20" spans="1:21" ht="14.1" customHeight="1">
      <c r="A20" s="46" t="s">
        <v>33</v>
      </c>
      <c r="B20" s="58">
        <f>+B21+B22+B23</f>
        <v>0</v>
      </c>
      <c r="C20" s="59">
        <f>+C21+C22+C23</f>
        <v>0</v>
      </c>
      <c r="D20" s="58">
        <f t="shared" ref="D20:M20" si="5">+D21+D22+D23</f>
        <v>0</v>
      </c>
      <c r="E20" s="59">
        <f t="shared" si="5"/>
        <v>0</v>
      </c>
      <c r="F20" s="58">
        <f t="shared" si="5"/>
        <v>0</v>
      </c>
      <c r="G20" s="59">
        <f t="shared" si="5"/>
        <v>0</v>
      </c>
      <c r="H20" s="58">
        <f t="shared" si="5"/>
        <v>0</v>
      </c>
      <c r="I20" s="61">
        <f t="shared" si="5"/>
        <v>0</v>
      </c>
      <c r="J20" s="60">
        <f t="shared" si="5"/>
        <v>0</v>
      </c>
      <c r="K20" s="61">
        <f t="shared" si="5"/>
        <v>0</v>
      </c>
      <c r="L20" s="60">
        <f t="shared" si="5"/>
        <v>0</v>
      </c>
      <c r="M20" s="61">
        <f t="shared" si="5"/>
        <v>0</v>
      </c>
      <c r="N20" s="60">
        <f t="shared" ref="N20:S20" si="6">+N21+N22+N23</f>
        <v>0</v>
      </c>
      <c r="O20" s="61">
        <f t="shared" si="6"/>
        <v>0</v>
      </c>
      <c r="P20" s="60">
        <f t="shared" si="6"/>
        <v>0</v>
      </c>
      <c r="Q20" s="61">
        <f t="shared" si="6"/>
        <v>0</v>
      </c>
      <c r="R20" s="60">
        <f t="shared" si="6"/>
        <v>0</v>
      </c>
      <c r="S20" s="61">
        <f t="shared" si="6"/>
        <v>0</v>
      </c>
      <c r="T20" s="60">
        <f t="shared" si="1"/>
        <v>0</v>
      </c>
      <c r="U20" s="61">
        <f t="shared" si="2"/>
        <v>0</v>
      </c>
    </row>
    <row r="21" spans="1:21" ht="14.1" customHeight="1">
      <c r="A21" s="43" t="s">
        <v>37</v>
      </c>
      <c r="B21" s="54">
        <f>SUMIFS('Finančni načrt 1. FAZA'!$K$14:$K$51,'Finančni načrt 1. FAZA'!$B$14:$B$51,"Vodilni partner",'Finančni načrt 1. FAZA'!$C$14:$C$51,"PVN-lastno delo")</f>
        <v>0</v>
      </c>
      <c r="C21" s="55">
        <f>SUMIFS('Finančni načrt 2. FAZA'!$K$14:$K$55,'Finančni načrt 2. FAZA'!$B$14:$B$55,"Vodilni partner",'Finančni načrt 2. FAZA'!$C$14:$C$55,"PVN-lastno delo")</f>
        <v>0</v>
      </c>
      <c r="D21" s="54">
        <f>SUMIFS('Finančni načrt 1. FAZA'!$K$14:$K$51,'Finančni načrt 1. FAZA'!$B$14:$B$51,"Partner 1",'Finančni načrt 1. FAZA'!$C$14:$C$51,"PVN-lastno delo")</f>
        <v>0</v>
      </c>
      <c r="E21" s="55">
        <f>SUMIFS('Finančni načrt 2. FAZA'!$K$14:$K$55,'Finančni načrt 2. FAZA'!$B$14:$B$55,"Partner 1",'Finančni načrt 2. FAZA'!$C$14:$C$55,"PVN-lastno delo")</f>
        <v>0</v>
      </c>
      <c r="F21" s="66">
        <f>SUMIFS('Finančni načrt 1. FAZA'!$K$14:$K$51,'Finančni načrt 1. FAZA'!$B$14:$B$51,"Partner 2",'Finančni načrt 1. FAZA'!$C$14:$C$51,"PVN-lastno delo")</f>
        <v>0</v>
      </c>
      <c r="G21" s="67">
        <f>SUMIFS('Finančni načrt 2. FAZA'!$K$14:$K$55,'Finančni načrt 2. FAZA'!$B$14:$B$55,"Partner 2",'Finančni načrt 2. FAZA'!$C$14:$C$55,"PVN-lastno delo")</f>
        <v>0</v>
      </c>
      <c r="H21" s="54">
        <f>SUMIFS('Finančni načrt 1. FAZA'!$K$14:$K$51,'Finančni načrt 1. FAZA'!$B$14:$B$51,"Partner 3",'Finančni načrt 1. FAZA'!$C$14:$C$51,"PVN-lastno delo")</f>
        <v>0</v>
      </c>
      <c r="I21" s="55">
        <f>SUMIFS('Finančni načrt 2. FAZA'!$K$14:$K$55,'Finančni načrt 2. FAZA'!$B$14:$B$55,"Partner 3",'Finančni načrt 2. FAZA'!$C$14:$C$55,"PVN-lastno delo")</f>
        <v>0</v>
      </c>
      <c r="J21" s="54">
        <f>SUMIFS('Finančni načrt 1. FAZA'!$K$14:$K$51,'Finančni načrt 1. FAZA'!$B$14:$B$51,"Partner 4",'Finančni načrt 1. FAZA'!$C$14:$C$51,"PVN-lastno delo")</f>
        <v>0</v>
      </c>
      <c r="K21" s="55">
        <f>SUMIFS('Finančni načrt 2. FAZA'!$K$14:$K$55,'Finančni načrt 2. FAZA'!$B$14:$B$55,"Partner 4",'Finančni načrt 2. FAZA'!$C$14:$C$55,"PVN-lastno delo")</f>
        <v>0</v>
      </c>
      <c r="L21" s="54">
        <f>SUMIFS('Finančni načrt 1. FAZA'!$K$14:$K$51,'Finančni načrt 1. FAZA'!$B$14:$B$51,"Partner 5",'Finančni načrt 1. FAZA'!$C$14:$C$51,"PVN-lastno delo")</f>
        <v>0</v>
      </c>
      <c r="M21" s="55">
        <f>SUMIFS('Finančni načrt 2. FAZA'!$K$14:$K$55,'Finančni načrt 2. FAZA'!$B$14:$B$55,"Partner 5",'Finančni načrt 2. FAZA'!$C$14:$C$55,"PVN-lastno delo")</f>
        <v>0</v>
      </c>
      <c r="N21" s="54">
        <f>SUMIFS('Finančni načrt 1. FAZA'!$K$14:$K$51,'Finančni načrt 1. FAZA'!$B$14:$B$51,"Partner 6",'Finančni načrt 1. FAZA'!$C$14:$C$51,"PVN-lastno delo")</f>
        <v>0</v>
      </c>
      <c r="O21" s="55">
        <f>SUMIFS('Finančni načrt 2. FAZA'!$K$14:$K$55,'Finančni načrt 2. FAZA'!$B$14:$B$55,"Partner 6",'Finančni načrt 2. FAZA'!$C$14:$C$55,"PVN-lastno delo")</f>
        <v>0</v>
      </c>
      <c r="P21" s="54">
        <f>SUMIFS('Finančni načrt 1. FAZA'!$K$14:$K$51,'Finančni načrt 1. FAZA'!$B$14:$B$51,"Partner 7",'Finančni načrt 1. FAZA'!$C$14:$C$51,"PVN-lastno delo")</f>
        <v>0</v>
      </c>
      <c r="Q21" s="55">
        <f>SUMIFS('Finančni načrt 2. FAZA'!$K$14:$K$55,'Finančni načrt 2. FAZA'!$B$14:$B$55,"Partner 7",'Finančni načrt 2. FAZA'!$C$14:$C$55,"PVN-lastno delo")</f>
        <v>0</v>
      </c>
      <c r="R21" s="54">
        <f>SUMIFS('Finančni načrt 1. FAZA'!$K$14:$K$51,'Finančni načrt 1. FAZA'!$B$14:$B$51,"Partner 8",'Finančni načrt 1. FAZA'!$C$14:$C$51,"PVN-lastno delo")</f>
        <v>0</v>
      </c>
      <c r="S21" s="55">
        <f>SUMIFS('Finančni načrt 2. FAZA'!$K$14:$K$55,'Finančni načrt 2. FAZA'!$B$14:$B$55,"Partner 8",'Finančni načrt 2. FAZA'!$C$14:$C$55,"PVN-lastno delo")</f>
        <v>0</v>
      </c>
      <c r="T21" s="60">
        <f t="shared" si="1"/>
        <v>0</v>
      </c>
      <c r="U21" s="61">
        <f t="shared" si="2"/>
        <v>0</v>
      </c>
    </row>
    <row r="22" spans="1:21" ht="14.1" customHeight="1">
      <c r="A22" s="45" t="s">
        <v>38</v>
      </c>
      <c r="B22" s="54">
        <f>SUMIFS('Finančni načrt 1. FAZA'!$K$14:$K$51,'Finančni načrt 1. FAZA'!$B$14:$B$51,"Vodilni partner",'Finančni načrt 1. FAZA'!$C$14:$C$51,"PVN-lastni material")</f>
        <v>0</v>
      </c>
      <c r="C22" s="55">
        <f>SUMIFS('Finančni načrt 2. FAZA'!$K$14:$K$55,'Finančni načrt 2. FAZA'!$B$14:$B$55,"Vodilni partner",'Finančni načrt 2. FAZA'!$C$14:$C$55,"PVN-lastni material")</f>
        <v>0</v>
      </c>
      <c r="D22" s="54">
        <f>SUMIFS('Finančni načrt 1. FAZA'!$K$14:$K$51,'Finančni načrt 1. FAZA'!$B$14:$B$51,"Partner 1",'Finančni načrt 1. FAZA'!$C$14:$C$51,"PVN-lastni material")</f>
        <v>0</v>
      </c>
      <c r="E22" s="55">
        <f>SUMIFS('Finančni načrt 2. FAZA'!$K$14:$K$55,'Finančni načrt 2. FAZA'!$B$14:$B$55,"Partner 1",'Finančni načrt 2. FAZA'!$C$14:$C$55,"PVN-lastni material")</f>
        <v>0</v>
      </c>
      <c r="F22" s="66">
        <f>SUMIFS('Finančni načrt 1. FAZA'!$K$14:$K$51,'Finančni načrt 1. FAZA'!$B$14:$B$51,"Partner 2",'Finančni načrt 1. FAZA'!$C$14:$C$51,"PVN-lastni material")</f>
        <v>0</v>
      </c>
      <c r="G22" s="67">
        <f>SUMIFS('Finančni načrt 2. FAZA'!$K$14:$K$55,'Finančni načrt 2. FAZA'!$B$14:$B$55,"Partner 2",'Finančni načrt 2. FAZA'!$C$14:$C$55,"PVN-lastni material")</f>
        <v>0</v>
      </c>
      <c r="H22" s="54">
        <f>SUMIFS('Finančni načrt 1. FAZA'!$K$14:$K$51,'Finančni načrt 1. FAZA'!$B$14:$B$51,"Partner 3",'Finančni načrt 1. FAZA'!$C$14:$C$51,"PVN-lastni material")</f>
        <v>0</v>
      </c>
      <c r="I22" s="55">
        <f>SUMIFS('Finančni načrt 2. FAZA'!$K$14:$K$55,'Finančni načrt 2. FAZA'!$B$14:$B$55,"Partner 3",'Finančni načrt 2. FAZA'!$C$14:$C$55,"PVN-lastni material")</f>
        <v>0</v>
      </c>
      <c r="J22" s="54">
        <f>SUMIFS('Finančni načrt 1. FAZA'!$K$14:$K$51,'Finančni načrt 1. FAZA'!$B$14:$B$51,"Partner 4",'Finančni načrt 1. FAZA'!$C$14:$C$51,"PVN-lastni material")</f>
        <v>0</v>
      </c>
      <c r="K22" s="55">
        <f>SUMIFS('Finančni načrt 2. FAZA'!$K$14:$K$55,'Finančni načrt 2. FAZA'!$B$14:$B$55,"Partner 4",'Finančni načrt 2. FAZA'!$C$14:$C$55,"PVN-lastni material")</f>
        <v>0</v>
      </c>
      <c r="L22" s="54">
        <f>SUMIFS('Finančni načrt 1. FAZA'!$K$14:$K$51,'Finančni načrt 1. FAZA'!$B$14:$B$51,"Partner 5",'Finančni načrt 1. FAZA'!$C$14:$C$51,"PVN-lastni material")</f>
        <v>0</v>
      </c>
      <c r="M22" s="55">
        <f>SUMIFS('Finančni načrt 2. FAZA'!$K$14:$K$55,'Finančni načrt 2. FAZA'!$B$14:$B$55,"Partner 5",'Finančni načrt 2. FAZA'!$C$14:$C$55,"PVN-lastni material")</f>
        <v>0</v>
      </c>
      <c r="N22" s="54">
        <f>SUMIFS('Finančni načrt 1. FAZA'!$K$14:$K$51,'Finančni načrt 1. FAZA'!$B$14:$B$51,"Partner 6",'Finančni načrt 1. FAZA'!$C$14:$C$51,"PVN-lastni material")</f>
        <v>0</v>
      </c>
      <c r="O22" s="55">
        <f>SUMIFS('Finančni načrt 2. FAZA'!$K$14:$K$55,'Finančni načrt 2. FAZA'!$B$14:$B$55,"Partner 6",'Finančni načrt 2. FAZA'!$C$14:$C$55,"PVN-lastni material")</f>
        <v>0</v>
      </c>
      <c r="P22" s="54">
        <f>SUMIFS('Finančni načrt 1. FAZA'!$K$14:$K$51,'Finančni načrt 1. FAZA'!$B$14:$B$51,"Partner 7",'Finančni načrt 1. FAZA'!$C$14:$C$51,"PVN-lastni material")</f>
        <v>0</v>
      </c>
      <c r="Q22" s="55">
        <f>SUMIFS('Finančni načrt 2. FAZA'!$K$14:$K$55,'Finančni načrt 2. FAZA'!$B$14:$B$55,"Partner 7",'Finančni načrt 2. FAZA'!$C$14:$C$55,"PVN-lastni material")</f>
        <v>0</v>
      </c>
      <c r="R22" s="54">
        <f>SUMIFS('Finančni načrt 1. FAZA'!$K$14:$K$51,'Finančni načrt 1. FAZA'!$B$14:$B$51,"Partner 8",'Finančni načrt 1. FAZA'!$C$14:$C$51,"PVN-lastni material")</f>
        <v>0</v>
      </c>
      <c r="S22" s="55">
        <f>SUMIFS('Finančni načrt 2. FAZA'!$K$14:$K$55,'Finančni načrt 2. FAZA'!$B$14:$B$55,"Partner 8",'Finančni načrt 2. FAZA'!$C$14:$C$55,"PVN-lastni material")</f>
        <v>0</v>
      </c>
      <c r="T22" s="60">
        <f t="shared" si="1"/>
        <v>0</v>
      </c>
      <c r="U22" s="61">
        <f t="shared" si="2"/>
        <v>0</v>
      </c>
    </row>
    <row r="23" spans="1:21" ht="14.1" customHeight="1">
      <c r="A23" s="47" t="s">
        <v>63</v>
      </c>
      <c r="B23" s="54">
        <f>SUMIFS('Finančni načrt 1. FAZA'!$K$14:$K$51,'Finančni načrt 1. FAZA'!$B$14:$B$51,"Vodilni partner",'Finančni načrt 1. FAZA'!$C$14:$C$51,"PVN-zemljišče")</f>
        <v>0</v>
      </c>
      <c r="C23" s="55">
        <f>SUMIFS('Finančni načrt 2. FAZA'!$K$14:$K$55,'Finančni načrt 2. FAZA'!$B$14:$B$55,"Vodilni partner",'Finančni načrt 2. FAZA'!$C$14:$C$55,"PVN-zemljišče")</f>
        <v>0</v>
      </c>
      <c r="D23" s="54">
        <f>SUMIFS('Finančni načrt 1. FAZA'!$K$14:$K$51,'Finančni načrt 1. FAZA'!$B$14:$B$51,"Partner 1",'Finančni načrt 1. FAZA'!$C$14:$C$51,"PVN-zemljišče")</f>
        <v>0</v>
      </c>
      <c r="E23" s="55">
        <f>SUMIFS('Finančni načrt 2. FAZA'!$K$14:$K$55,'Finančni načrt 2. FAZA'!$B$14:$B$55,"Partner 1",'Finančni načrt 2. FAZA'!$C$14:$C$55,"PVN-zemljišče")</f>
        <v>0</v>
      </c>
      <c r="F23" s="66">
        <f>SUMIFS('Finančni načrt 1. FAZA'!$K$14:$K$51,'Finančni načrt 1. FAZA'!$B$14:$B$51,"Partner 2",'Finančni načrt 1. FAZA'!$C$14:$C$51,"PVN-zemljišče")</f>
        <v>0</v>
      </c>
      <c r="G23" s="67">
        <f>SUMIFS('Finančni načrt 2. FAZA'!$K$14:$K$55,'Finančni načrt 2. FAZA'!$B$14:$B$55,"Partner 2",'Finančni načrt 2. FAZA'!$C$14:$C$55,"PVN-zemljišče")</f>
        <v>0</v>
      </c>
      <c r="H23" s="54">
        <f>SUMIFS('Finančni načrt 1. FAZA'!$K$14:$K$51,'Finančni načrt 1. FAZA'!$B$14:$B$51,"Partner 3",'Finančni načrt 1. FAZA'!$C$14:$C$51,"PVN-zemljišče")</f>
        <v>0</v>
      </c>
      <c r="I23" s="55">
        <f>SUMIFS('Finančni načrt 2. FAZA'!$K$14:$K$55,'Finančni načrt 2. FAZA'!$B$14:$B$55,"Partner 3",'Finančni načrt 2. FAZA'!$C$14:$C$55,"PVN-zemljišče")</f>
        <v>0</v>
      </c>
      <c r="J23" s="54">
        <f>SUMIFS('Finančni načrt 1. FAZA'!$K$14:$K$51,'Finančni načrt 1. FAZA'!$B$14:$B$51,"Partner 4",'Finančni načrt 1. FAZA'!$C$14:$C$51,"PVN-zemljišče")</f>
        <v>0</v>
      </c>
      <c r="K23" s="55">
        <f>SUMIFS('Finančni načrt 2. FAZA'!$K$14:$K$55,'Finančni načrt 2. FAZA'!$B$14:$B$55,"Partner 4",'Finančni načrt 2. FAZA'!$C$14:$C$55,"PVN-zemljišče")</f>
        <v>0</v>
      </c>
      <c r="L23" s="54">
        <f>SUMIFS('Finančni načrt 1. FAZA'!$K$14:$K$51,'Finančni načrt 1. FAZA'!$B$14:$B$51,"Partner 5",'Finančni načrt 1. FAZA'!$C$14:$C$51,"PVN-zemljišče")</f>
        <v>0</v>
      </c>
      <c r="M23" s="55">
        <f>SUMIFS('Finančni načrt 2. FAZA'!$K$14:$K$55,'Finančni načrt 2. FAZA'!$B$14:$B$55,"Partner 5",'Finančni načrt 2. FAZA'!$C$14:$C$55,"PVN-zemljišče")</f>
        <v>0</v>
      </c>
      <c r="N23" s="54">
        <f>SUMIFS('Finančni načrt 1. FAZA'!$K$14:$K$51,'Finančni načrt 1. FAZA'!$B$14:$B$51,"Partner 6",'Finančni načrt 1. FAZA'!$C$14:$C$51,"PVN-zemljišče")</f>
        <v>0</v>
      </c>
      <c r="O23" s="55">
        <f>SUMIFS('Finančni načrt 2. FAZA'!$K$14:$K$55,'Finančni načrt 2. FAZA'!$B$14:$B$55,"Partner 6",'Finančni načrt 2. FAZA'!$C$14:$C$55,"PVN-zemljišče")</f>
        <v>0</v>
      </c>
      <c r="P23" s="54">
        <f>SUMIFS('Finančni načrt 1. FAZA'!$K$14:$K$51,'Finančni načrt 1. FAZA'!$B$14:$B$51,"Partner 7",'Finančni načrt 1. FAZA'!$C$14:$C$51,"PVN-zemljišče")</f>
        <v>0</v>
      </c>
      <c r="Q23" s="55">
        <f>SUMIFS('Finančni načrt 2. FAZA'!$K$14:$K$55,'Finančni načrt 2. FAZA'!$B$14:$B$55,"Partner 7",'Finančni načrt 2. FAZA'!$C$14:$C$55,"PVN-zemljišče")</f>
        <v>0</v>
      </c>
      <c r="R23" s="54">
        <f>SUMIFS('Finančni načrt 1. FAZA'!$K$14:$K$51,'Finančni načrt 1. FAZA'!$B$14:$B$51,"Partner 8",'Finančni načrt 1. FAZA'!$C$14:$C$51,"PVN-zemljišče")</f>
        <v>0</v>
      </c>
      <c r="S23" s="55">
        <f>SUMIFS('Finančni načrt 2. FAZA'!$K$14:$K$55,'Finančni načrt 2. FAZA'!$B$14:$B$55,"Partner 8",'Finančni načrt 2. FAZA'!$C$14:$C$55,"PVN-zemljišče")</f>
        <v>0</v>
      </c>
      <c r="T23" s="60">
        <f t="shared" si="1"/>
        <v>0</v>
      </c>
      <c r="U23" s="61">
        <f t="shared" si="2"/>
        <v>0</v>
      </c>
    </row>
    <row r="24" spans="1:21" ht="14.1" customHeight="1">
      <c r="A24" s="46" t="s">
        <v>65</v>
      </c>
      <c r="B24" s="60">
        <f>+B25</f>
        <v>0</v>
      </c>
      <c r="C24" s="61">
        <f>+C25</f>
        <v>0</v>
      </c>
      <c r="D24" s="60">
        <f t="shared" ref="D24:S24" si="7">+D25</f>
        <v>0</v>
      </c>
      <c r="E24" s="61">
        <f t="shared" si="7"/>
        <v>0</v>
      </c>
      <c r="F24" s="58">
        <f t="shared" si="7"/>
        <v>0</v>
      </c>
      <c r="G24" s="59">
        <f t="shared" si="7"/>
        <v>0</v>
      </c>
      <c r="H24" s="60">
        <f t="shared" si="7"/>
        <v>0</v>
      </c>
      <c r="I24" s="61">
        <f t="shared" si="7"/>
        <v>0</v>
      </c>
      <c r="J24" s="60">
        <f t="shared" si="7"/>
        <v>0</v>
      </c>
      <c r="K24" s="61">
        <f t="shared" si="7"/>
        <v>0</v>
      </c>
      <c r="L24" s="60">
        <f t="shared" si="7"/>
        <v>0</v>
      </c>
      <c r="M24" s="61">
        <f t="shared" si="7"/>
        <v>0</v>
      </c>
      <c r="N24" s="60">
        <f t="shared" si="7"/>
        <v>0</v>
      </c>
      <c r="O24" s="61">
        <f t="shared" si="7"/>
        <v>0</v>
      </c>
      <c r="P24" s="60">
        <f t="shared" si="7"/>
        <v>0</v>
      </c>
      <c r="Q24" s="61">
        <f t="shared" si="7"/>
        <v>0</v>
      </c>
      <c r="R24" s="60">
        <f t="shared" si="7"/>
        <v>0</v>
      </c>
      <c r="S24" s="61">
        <f t="shared" si="7"/>
        <v>0</v>
      </c>
      <c r="T24" s="60">
        <f t="shared" si="1"/>
        <v>0</v>
      </c>
      <c r="U24" s="61">
        <f t="shared" si="2"/>
        <v>0</v>
      </c>
    </row>
    <row r="25" spans="1:21" ht="14.1" customHeight="1">
      <c r="A25" s="48" t="s">
        <v>62</v>
      </c>
      <c r="B25" s="54">
        <f>SUMIFS('Finančni načrt 1. FAZA'!$K$14:$K$51,'Finančni načrt 1. FAZA'!$B$14:$B$51,"Vodilni partner",'Finančni načrt 1. FAZA'!$C$14:$C$51,"SS-zunanji izvajalci")</f>
        <v>0</v>
      </c>
      <c r="C25" s="55">
        <f>SUMIFS('Finančni načrt 2. FAZA'!$K$14:$K$55,'Finančni načrt 2. FAZA'!$B$14:$B$55,"Vodilni partner",'Finančni načrt 2. FAZA'!$C$14:$C$55,"SS-zunanji izvajalci")</f>
        <v>0</v>
      </c>
      <c r="D25" s="54">
        <f>SUMIFS('Finančni načrt 1. FAZA'!$K$14:$K$51,'Finančni načrt 1. FAZA'!$B$14:$B$51,"Partner 1",'Finančni načrt 1. FAZA'!$C$14:$C$51,"SS-zunanji izvajalci")</f>
        <v>0</v>
      </c>
      <c r="E25" s="55">
        <f>SUMIFS('Finančni načrt 2. FAZA'!$K$14:$K$55,'Finančni načrt 2. FAZA'!$B$14:$B$55,"Partner 1",'Finančni načrt 2. FAZA'!$C$14:$C$55,"SS-zunanji izvajalci")</f>
        <v>0</v>
      </c>
      <c r="F25" s="66">
        <f>SUMIFS('Finančni načrt 1. FAZA'!$K$14:$K$51,'Finančni načrt 1. FAZA'!$B$14:$B$51,"Partner 2",'Finančni načrt 1. FAZA'!$C$14:$C$51,"SS-zunanji izvajalci")</f>
        <v>0</v>
      </c>
      <c r="G25" s="67">
        <f>SUMIFS('Finančni načrt 2. FAZA'!$K$14:$K$55,'Finančni načrt 2. FAZA'!$B$14:$B$55,"Partner 2",'Finančni načrt 2. FAZA'!$C$14:$C$55,"SS-zunanji izvajalci")</f>
        <v>0</v>
      </c>
      <c r="H25" s="54">
        <f>SUMIFS('Finančni načrt 1. FAZA'!$K$14:$K$51,'Finančni načrt 1. FAZA'!$B$14:$B$51,"Partner 3",'Finančni načrt 1. FAZA'!$C$14:$C$51,"SS-zunanji izvajalci")</f>
        <v>0</v>
      </c>
      <c r="I25" s="55">
        <f>SUMIFS('Finančni načrt 2. FAZA'!$K$14:$K$55,'Finančni načrt 2. FAZA'!$B$14:$B$55,"Partner 3",'Finančni načrt 2. FAZA'!$C$14:$C$55,"SS-zunanji izvajalci")</f>
        <v>0</v>
      </c>
      <c r="J25" s="54">
        <f>SUMIFS('Finančni načrt 1. FAZA'!$K$14:$K$51,'Finančni načrt 1. FAZA'!$B$14:$B$51,"Partner 4",'Finančni načrt 1. FAZA'!$C$14:$C$51,"SS-zunanji izvajalci")</f>
        <v>0</v>
      </c>
      <c r="K25" s="55">
        <f>SUMIFS('Finančni načrt 2. FAZA'!$K$14:$K$55,'Finančni načrt 2. FAZA'!$B$14:$B$55,"Partner 4",'Finančni načrt 2. FAZA'!$C$14:$C$55,"SS-zunanji izvajalci")</f>
        <v>0</v>
      </c>
      <c r="L25" s="54">
        <f>SUMIFS('Finančni načrt 1. FAZA'!$K$14:$K$51,'Finančni načrt 1. FAZA'!$B$14:$B$51,"Partner 5",'Finančni načrt 1. FAZA'!$C$14:$C$51,"SS-zunanji izvajalci")</f>
        <v>0</v>
      </c>
      <c r="M25" s="55">
        <f>SUMIFS('Finančni načrt 2. FAZA'!$K$14:$K$55,'Finančni načrt 2. FAZA'!$B$14:$B$55,"Partner 5",'Finančni načrt 2. FAZA'!$C$14:$C$55,"SS-zunanji izvajalci")</f>
        <v>0</v>
      </c>
      <c r="N25" s="54">
        <f>SUMIFS('Finančni načrt 1. FAZA'!$K$14:$K$51,'Finančni načrt 1. FAZA'!$B$14:$B$51,"Partner 6",'Finančni načrt 1. FAZA'!$C$14:$C$51,"SS-zunanji izvajalci")</f>
        <v>0</v>
      </c>
      <c r="O25" s="55">
        <f>SUMIFS('Finančni načrt 2. FAZA'!$K$14:$K$55,'Finančni načrt 2. FAZA'!$B$14:$B$55,"Partner 6",'Finančni načrt 2. FAZA'!$C$14:$C$55,"SS-zunanji izvajalci")</f>
        <v>0</v>
      </c>
      <c r="P25" s="54">
        <f>SUMIFS('Finančni načrt 1. FAZA'!$K$14:$K$51,'Finančni načrt 1. FAZA'!$B$14:$B$51,"Partner 7",'Finančni načrt 1. FAZA'!$C$14:$C$51,"SS-zunanji izvajalci")</f>
        <v>0</v>
      </c>
      <c r="Q25" s="55">
        <f>SUMIFS('Finančni načrt 2. FAZA'!$K$14:$K$55,'Finančni načrt 2. FAZA'!$B$14:$B$55,"Partner 7",'Finančni načrt 2. FAZA'!$C$14:$C$55,"SS-zunanji izvajalci")</f>
        <v>0</v>
      </c>
      <c r="R25" s="54">
        <f>SUMIFS('Finančni načrt 1. FAZA'!$K$14:$K$51,'Finančni načrt 1. FAZA'!$B$14:$B$51,"Partner 8",'Finančni načrt 1. FAZA'!$C$14:$C$51,"SS-zunanji izvajalci")</f>
        <v>0</v>
      </c>
      <c r="S25" s="55">
        <f>SUMIFS('Finančni načrt 2. FAZA'!$K$14:$K$55,'Finančni načrt 2. FAZA'!$B$14:$B$55,"Partner 8",'Finančni načrt 2. FAZA'!$C$14:$C$55,"SS-zunanji izvajalci")</f>
        <v>0</v>
      </c>
      <c r="T25" s="60">
        <f t="shared" si="1"/>
        <v>0</v>
      </c>
      <c r="U25" s="61">
        <f t="shared" si="2"/>
        <v>0</v>
      </c>
    </row>
    <row r="26" spans="1:21" ht="14.1" customHeight="1">
      <c r="A26" s="46" t="s">
        <v>44</v>
      </c>
      <c r="B26" s="60">
        <f>+B27</f>
        <v>0</v>
      </c>
      <c r="C26" s="61">
        <f>+C27</f>
        <v>0</v>
      </c>
      <c r="D26" s="60">
        <f t="shared" ref="D26:S26" si="8">+D27</f>
        <v>0</v>
      </c>
      <c r="E26" s="61">
        <f t="shared" si="8"/>
        <v>0</v>
      </c>
      <c r="F26" s="68">
        <f t="shared" si="8"/>
        <v>0</v>
      </c>
      <c r="G26" s="69">
        <f t="shared" si="8"/>
        <v>0</v>
      </c>
      <c r="H26" s="60">
        <f t="shared" si="8"/>
        <v>0</v>
      </c>
      <c r="I26" s="61">
        <f t="shared" si="8"/>
        <v>0</v>
      </c>
      <c r="J26" s="60">
        <f t="shared" si="8"/>
        <v>0</v>
      </c>
      <c r="K26" s="61">
        <f t="shared" si="8"/>
        <v>0</v>
      </c>
      <c r="L26" s="60">
        <f t="shared" si="8"/>
        <v>0</v>
      </c>
      <c r="M26" s="61">
        <f t="shared" si="8"/>
        <v>0</v>
      </c>
      <c r="N26" s="60">
        <f t="shared" si="8"/>
        <v>0</v>
      </c>
      <c r="O26" s="61">
        <f t="shared" si="8"/>
        <v>0</v>
      </c>
      <c r="P26" s="60">
        <f t="shared" si="8"/>
        <v>0</v>
      </c>
      <c r="Q26" s="61">
        <f t="shared" si="8"/>
        <v>0</v>
      </c>
      <c r="R26" s="60">
        <f t="shared" si="8"/>
        <v>0</v>
      </c>
      <c r="S26" s="61">
        <f t="shared" si="8"/>
        <v>0</v>
      </c>
      <c r="T26" s="60">
        <f t="shared" si="1"/>
        <v>0</v>
      </c>
      <c r="U26" s="61">
        <f t="shared" si="2"/>
        <v>0</v>
      </c>
    </row>
    <row r="27" spans="1:21" ht="14.1" customHeight="1">
      <c r="A27" s="48" t="s">
        <v>50</v>
      </c>
      <c r="B27" s="54">
        <f>SUMIFS('Finančni načrt 1. FAZA'!$K$14:$K$51,'Finančni načrt 1. FAZA'!$B$14:$B$51,"Vodilni partner",'Finančni načrt 1. FAZA'!$C$14:$C$51,"Nakup zemljišča")</f>
        <v>0</v>
      </c>
      <c r="C27" s="55">
        <f>SUMIFS('Finančni načrt 2. FAZA'!$K$14:$K$55,'Finančni načrt 2. FAZA'!$B$14:$B$55,"Vodilni partner",'Finančni načrt 2. FAZA'!$C$14:$C$55,"Nakup zemljišča")</f>
        <v>0</v>
      </c>
      <c r="D27" s="54">
        <f>SUMIFS('Finančni načrt 1. FAZA'!$K$14:$K$51,'Finančni načrt 1. FAZA'!$B$14:$B$51,"Partner 1",'Finančni načrt 1. FAZA'!$C$14:$C$51,"Nakup zemljišča")</f>
        <v>0</v>
      </c>
      <c r="E27" s="55">
        <f>SUMIFS('Finančni načrt 2. FAZA'!$K$14:$K$55,'Finančni načrt 2. FAZA'!$B$14:$B$55,"Partner 1",'Finančni načrt 2. FAZA'!$C$14:$C$55,"Nakup zemljišča")</f>
        <v>0</v>
      </c>
      <c r="F27" s="66">
        <f>SUMIFS('Finančni načrt 1. FAZA'!$K$14:$K$51,'Finančni načrt 1. FAZA'!$B$14:$B$51,"Partner 2",'Finančni načrt 1. FAZA'!$C$14:$C$51,"Nakup zemljišča")</f>
        <v>0</v>
      </c>
      <c r="G27" s="67">
        <f>SUMIFS('Finančni načrt 2. FAZA'!$K$14:$K$55,'Finančni načrt 2. FAZA'!$B$14:$B$55,"Partner 2",'Finančni načrt 2. FAZA'!$C$14:$C$55,"Nakup zemljišča")</f>
        <v>0</v>
      </c>
      <c r="H27" s="54">
        <f>SUMIFS('Finančni načrt 1. FAZA'!$K$14:$K$51,'Finančni načrt 1. FAZA'!$B$14:$B$51,"Partner 3",'Finančni načrt 1. FAZA'!$C$14:$C$51,"SS-zunanji izvajalci")</f>
        <v>0</v>
      </c>
      <c r="I27" s="55">
        <f>SUMIFS('Finančni načrt 2. FAZA'!$K$14:$K$55,'Finančni načrt 2. FAZA'!$B$14:$B$55,"Partner 3",'Finančni načrt 2. FAZA'!$C$14:$C$55,"SS-zunanji izvajalci")</f>
        <v>0</v>
      </c>
      <c r="J27" s="54">
        <f>SUMIFS('Finančni načrt 1. FAZA'!$K$14:$K$51,'Finančni načrt 1. FAZA'!$B$14:$B$51,"Partner 4",'Finančni načrt 1. FAZA'!$C$14:$C$51,"SS-zunanji izvajalci")</f>
        <v>0</v>
      </c>
      <c r="K27" s="55">
        <f>SUMIFS('Finančni načrt 2. FAZA'!$K$14:$K$55,'Finančni načrt 2. FAZA'!$B$14:$B$55,"Partner 4",'Finančni načrt 2. FAZA'!$C$14:$C$55,"SS-zunanji izvajalci")</f>
        <v>0</v>
      </c>
      <c r="L27" s="54">
        <f>SUMIFS('Finančni načrt 1. FAZA'!$K$14:$K$51,'Finančni načrt 1. FAZA'!$B$14:$B$51,"Partner 5",'Finančni načrt 1. FAZA'!$C$14:$C$51,"SS-zunanji izvajalci")</f>
        <v>0</v>
      </c>
      <c r="M27" s="55">
        <f>SUMIFS('Finančni načrt 2. FAZA'!$K$14:$K$55,'Finančni načrt 2. FAZA'!$B$14:$B$55,"Partner 5",'Finančni načrt 2. FAZA'!$C$14:$C$55,"SS-zunanji izvajalci")</f>
        <v>0</v>
      </c>
      <c r="N27" s="54">
        <f>SUMIFS('Finančni načrt 1. FAZA'!$K$14:$K$51,'Finančni načrt 1. FAZA'!$B$14:$B$51,"Partner 6",'Finančni načrt 1. FAZA'!$C$14:$C$51,"SS-zunanji izvajalci")</f>
        <v>0</v>
      </c>
      <c r="O27" s="55">
        <f>SUMIFS('Finančni načrt 2. FAZA'!$K$14:$K$55,'Finančni načrt 2. FAZA'!$B$14:$B$55,"Partner 6",'Finančni načrt 2. FAZA'!$C$14:$C$55,"SS-zunanji izvajalci")</f>
        <v>0</v>
      </c>
      <c r="P27" s="54">
        <f>SUMIFS('Finančni načrt 1. FAZA'!$K$14:$K$51,'Finančni načrt 1. FAZA'!$B$14:$B$51,"Partner 7",'Finančni načrt 1. FAZA'!$C$14:$C$51,"SS-zunanji izvajalci")</f>
        <v>0</v>
      </c>
      <c r="Q27" s="55">
        <f>SUMIFS('Finančni načrt 2. FAZA'!$K$14:$K$55,'Finančni načrt 2. FAZA'!$B$14:$B$55,"Partner 7",'Finančni načrt 2. FAZA'!$C$14:$C$55,"SS-zunanji izvajalci")</f>
        <v>0</v>
      </c>
      <c r="R27" s="54">
        <f>SUMIFS('Finančni načrt 1. FAZA'!$K$14:$K$51,'Finančni načrt 1. FAZA'!$B$14:$B$51,"Partner 8",'Finančni načrt 1. FAZA'!$C$14:$C$51,"SS-zunanji izvajalci")</f>
        <v>0</v>
      </c>
      <c r="S27" s="55">
        <f>SUMIFS('Finančni načrt 2. FAZA'!$K$14:$K$55,'Finančni načrt 2. FAZA'!$B$14:$B$55,"Partner 8",'Finančni načrt 2. FAZA'!$C$14:$C$55,"SS-zunanji izvajalci")</f>
        <v>0</v>
      </c>
      <c r="T27" s="60">
        <f t="shared" si="1"/>
        <v>0</v>
      </c>
      <c r="U27" s="61">
        <f t="shared" si="2"/>
        <v>0</v>
      </c>
    </row>
    <row r="28" spans="1:21" ht="14.1" customHeight="1">
      <c r="A28" s="49" t="s">
        <v>46</v>
      </c>
      <c r="B28" s="60">
        <f>SUM(B14+B16+B20+B24+B27)</f>
        <v>0</v>
      </c>
      <c r="C28" s="61">
        <f t="shared" ref="C28:S28" si="9">SUM(C14+C16+C20+C24+C26)</f>
        <v>0</v>
      </c>
      <c r="D28" s="60">
        <f t="shared" si="9"/>
        <v>0</v>
      </c>
      <c r="E28" s="61">
        <f t="shared" si="9"/>
        <v>0</v>
      </c>
      <c r="F28" s="58">
        <f t="shared" si="9"/>
        <v>0</v>
      </c>
      <c r="G28" s="59">
        <f t="shared" si="9"/>
        <v>0</v>
      </c>
      <c r="H28" s="60">
        <f t="shared" si="9"/>
        <v>0</v>
      </c>
      <c r="I28" s="61">
        <f t="shared" si="9"/>
        <v>0</v>
      </c>
      <c r="J28" s="60">
        <f t="shared" si="9"/>
        <v>0</v>
      </c>
      <c r="K28" s="61">
        <f t="shared" si="9"/>
        <v>0</v>
      </c>
      <c r="L28" s="60">
        <f t="shared" si="9"/>
        <v>0</v>
      </c>
      <c r="M28" s="61">
        <f t="shared" si="9"/>
        <v>0</v>
      </c>
      <c r="N28" s="60">
        <f t="shared" si="9"/>
        <v>0</v>
      </c>
      <c r="O28" s="61">
        <f t="shared" si="9"/>
        <v>0</v>
      </c>
      <c r="P28" s="60">
        <f t="shared" si="9"/>
        <v>0</v>
      </c>
      <c r="Q28" s="61">
        <f t="shared" si="9"/>
        <v>0</v>
      </c>
      <c r="R28" s="60">
        <f t="shared" si="9"/>
        <v>0</v>
      </c>
      <c r="S28" s="61">
        <f t="shared" si="9"/>
        <v>0</v>
      </c>
      <c r="T28" s="60">
        <f t="shared" si="1"/>
        <v>0</v>
      </c>
      <c r="U28" s="61">
        <f t="shared" si="2"/>
        <v>0</v>
      </c>
    </row>
    <row r="29" spans="1:21" ht="14.1" customHeight="1">
      <c r="A29" s="46" t="s">
        <v>47</v>
      </c>
      <c r="B29" s="62">
        <f>+B30</f>
        <v>0</v>
      </c>
      <c r="C29" s="63">
        <f>+C30</f>
        <v>0</v>
      </c>
      <c r="D29" s="62">
        <f t="shared" ref="D29:S29" si="10">+D30</f>
        <v>0</v>
      </c>
      <c r="E29" s="63">
        <f t="shared" si="10"/>
        <v>0</v>
      </c>
      <c r="F29" s="56">
        <f t="shared" si="10"/>
        <v>0</v>
      </c>
      <c r="G29" s="57">
        <f t="shared" si="10"/>
        <v>0</v>
      </c>
      <c r="H29" s="62">
        <f t="shared" si="10"/>
        <v>0</v>
      </c>
      <c r="I29" s="63">
        <f t="shared" si="10"/>
        <v>0</v>
      </c>
      <c r="J29" s="62">
        <f t="shared" si="10"/>
        <v>0</v>
      </c>
      <c r="K29" s="63">
        <f t="shared" si="10"/>
        <v>0</v>
      </c>
      <c r="L29" s="62">
        <f t="shared" si="10"/>
        <v>0</v>
      </c>
      <c r="M29" s="63">
        <f t="shared" si="10"/>
        <v>0</v>
      </c>
      <c r="N29" s="62">
        <f t="shared" si="10"/>
        <v>0</v>
      </c>
      <c r="O29" s="63">
        <f t="shared" si="10"/>
        <v>0</v>
      </c>
      <c r="P29" s="62">
        <f t="shared" si="10"/>
        <v>0</v>
      </c>
      <c r="Q29" s="63">
        <f t="shared" si="10"/>
        <v>0</v>
      </c>
      <c r="R29" s="62">
        <f t="shared" si="10"/>
        <v>0</v>
      </c>
      <c r="S29" s="63">
        <f t="shared" si="10"/>
        <v>0</v>
      </c>
      <c r="T29" s="60">
        <f t="shared" si="1"/>
        <v>0</v>
      </c>
      <c r="U29" s="61">
        <f t="shared" si="2"/>
        <v>0</v>
      </c>
    </row>
    <row r="30" spans="1:21" ht="14.1" customHeight="1" thickBot="1">
      <c r="A30" s="50" t="s">
        <v>48</v>
      </c>
      <c r="B30" s="54">
        <f>SUMIF('Finančni načrt 1. FAZA'!$B$14:$B$51,"Vodilni partner",'Finančni načrt 1. FAZA'!$I$14:$I$51)</f>
        <v>0</v>
      </c>
      <c r="C30" s="55">
        <f>SUMIF('Finančni načrt 2. FAZA'!$B$14:$B$55,"Vodilni partner",'Finančni načrt 2. FAZA'!$I$14:$I$55)</f>
        <v>0</v>
      </c>
      <c r="D30" s="54">
        <f>SUMIF('Finančni načrt 1. FAZA'!$B$14:$B$51,"Partner 1",'Finančni načrt 1. FAZA'!$I$14:$I$51)</f>
        <v>0</v>
      </c>
      <c r="E30" s="55">
        <f>SUMIF('Finančni načrt 2. FAZA'!$B$14:$B$55,"Partner 1",'Finančni načrt 2. FAZA'!$I$14:$I$55)</f>
        <v>0</v>
      </c>
      <c r="F30" s="66">
        <f>SUMIF('Finančni načrt 1. FAZA'!$B$14:$B$51,"Partner 2",'Finančni načrt 1. FAZA'!$I$14:$I$51)</f>
        <v>0</v>
      </c>
      <c r="G30" s="67">
        <f>SUMIF('Finančni načrt 2. FAZA'!$B$14:$B$55,"Partner 2",'Finančni načrt 2. FAZA'!$I$14:$I$55)</f>
        <v>0</v>
      </c>
      <c r="H30" s="54">
        <f>SUMIF('Finančni načrt 1. FAZA'!$B$14:$B$51,"Partner 3",'Finančni načrt 1. FAZA'!$I$14:$I$51)</f>
        <v>0</v>
      </c>
      <c r="I30" s="55">
        <f>SUMIF('Finančni načrt 2. FAZA'!$B$14:$B$55,"Partner 3",'Finančni načrt 2. FAZA'!$I$14:$I$55)</f>
        <v>0</v>
      </c>
      <c r="J30" s="54">
        <f>SUMIF('Finančni načrt 1. FAZA'!$B$14:$B$51,"Partner 4",'Finančni načrt 1. FAZA'!$I$14:$I$51)</f>
        <v>0</v>
      </c>
      <c r="K30" s="55">
        <f>SUMIF('Finančni načrt 2. FAZA'!$B$14:$B$55,"Partner 4",'Finančni načrt 2. FAZA'!$I$14:$I$55)</f>
        <v>0</v>
      </c>
      <c r="L30" s="54">
        <f>SUMIF('Finančni načrt 1. FAZA'!$B$14:$B$51,"Partner 5",'Finančni načrt 1. FAZA'!$I$14:$I$51)</f>
        <v>0</v>
      </c>
      <c r="M30" s="55">
        <f>SUMIF('Finančni načrt 2. FAZA'!$B$14:$B$55,"Partner 5",'Finančni načrt 2. FAZA'!$I$14:$I$55)</f>
        <v>0</v>
      </c>
      <c r="N30" s="54">
        <f>SUMIF('Finančni načrt 1. FAZA'!$B$14:$B$51,"Partner 6",'Finančni načrt 1. FAZA'!$I$14:$I$51)</f>
        <v>0</v>
      </c>
      <c r="O30" s="55">
        <f>SUMIF('Finančni načrt 2. FAZA'!$B$14:$B$55,"Partner 6",'Finančni načrt 2. FAZA'!$I$14:$I$55)</f>
        <v>0</v>
      </c>
      <c r="P30" s="54">
        <f>SUMIF('Finančni načrt 1. FAZA'!$B$14:$B$51,"Partner 7",'Finančni načrt 1. FAZA'!$I$14:$I$51)</f>
        <v>0</v>
      </c>
      <c r="Q30" s="55">
        <f>SUMIF('Finančni načrt 2. FAZA'!$B$14:$B$55,"Partner 7",'Finančni načrt 2. FAZA'!$I$14:$I$55)</f>
        <v>0</v>
      </c>
      <c r="R30" s="54">
        <f>SUMIF('Finančni načrt 1. FAZA'!$B$14:$B$51,"Partner 8",'Finančni načrt 1. FAZA'!$I$14:$I$51)</f>
        <v>0</v>
      </c>
      <c r="S30" s="55">
        <f>SUMIF('Finančni načrt 2. FAZA'!$B$14:$B$55,"Partner 8",'Finančni načrt 2. FAZA'!$I$14:$I$55)</f>
        <v>0</v>
      </c>
      <c r="T30" s="60">
        <f t="shared" si="1"/>
        <v>0</v>
      </c>
      <c r="U30" s="61">
        <f t="shared" si="2"/>
        <v>0</v>
      </c>
    </row>
    <row r="31" spans="1:21" ht="16.899999999999999" customHeight="1" thickBot="1">
      <c r="A31" s="51" t="s">
        <v>51</v>
      </c>
      <c r="B31" s="64">
        <f>SUM(B28:B29)</f>
        <v>0</v>
      </c>
      <c r="C31" s="65">
        <f>SUM(C28:C29)</f>
        <v>0</v>
      </c>
      <c r="D31" s="64">
        <f t="shared" ref="D31:M31" si="11">SUM(D28:D29)</f>
        <v>0</v>
      </c>
      <c r="E31" s="65">
        <f t="shared" si="11"/>
        <v>0</v>
      </c>
      <c r="F31" s="64">
        <f t="shared" si="11"/>
        <v>0</v>
      </c>
      <c r="G31" s="65">
        <f t="shared" si="11"/>
        <v>0</v>
      </c>
      <c r="H31" s="64">
        <f t="shared" si="11"/>
        <v>0</v>
      </c>
      <c r="I31" s="65">
        <f t="shared" si="11"/>
        <v>0</v>
      </c>
      <c r="J31" s="64">
        <f t="shared" si="11"/>
        <v>0</v>
      </c>
      <c r="K31" s="65">
        <f t="shared" si="11"/>
        <v>0</v>
      </c>
      <c r="L31" s="64">
        <f t="shared" si="11"/>
        <v>0</v>
      </c>
      <c r="M31" s="65">
        <f t="shared" si="11"/>
        <v>0</v>
      </c>
      <c r="N31" s="64">
        <f t="shared" ref="N31:S31" si="12">SUM(N28:N29)</f>
        <v>0</v>
      </c>
      <c r="O31" s="65">
        <f t="shared" si="12"/>
        <v>0</v>
      </c>
      <c r="P31" s="64">
        <f t="shared" si="12"/>
        <v>0</v>
      </c>
      <c r="Q31" s="65">
        <f t="shared" si="12"/>
        <v>0</v>
      </c>
      <c r="R31" s="64">
        <f t="shared" si="12"/>
        <v>0</v>
      </c>
      <c r="S31" s="65">
        <f t="shared" si="12"/>
        <v>0</v>
      </c>
      <c r="T31" s="64">
        <f>+T14+T16+T20+T24+T26+T29</f>
        <v>0</v>
      </c>
      <c r="U31" s="65">
        <f>+U14+U16+U20+U24+U26+U29</f>
        <v>0</v>
      </c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7"/>
      <c r="N32" s="17"/>
      <c r="O32" s="17"/>
      <c r="P32" s="17"/>
      <c r="Q32" s="17"/>
      <c r="R32" s="1"/>
      <c r="S32" s="17"/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4"/>
      <c r="U33" s="1"/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40"/>
      <c r="K34" s="40"/>
      <c r="L34" s="40"/>
      <c r="M34" s="40"/>
      <c r="N34" s="1"/>
      <c r="O34" s="1"/>
      <c r="P34" s="1"/>
      <c r="Q34" s="1"/>
      <c r="R34" s="1"/>
      <c r="S34" s="1"/>
      <c r="T34" s="14"/>
      <c r="U34" s="1"/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T39" s="1"/>
      <c r="U39" s="1"/>
    </row>
  </sheetData>
  <sheetProtection algorithmName="SHA-512" hashValue="QjFwwwGhIfyUVjli5ryk2tKJxo/oNbbcXmo4pZBS21Mj87O/EgV1AVf709knF4OV8OxzV+T/PVrVX3ItrvNtBw==" saltValue="f6qReCrmhIGbQ8TVkWBuEg==" spinCount="100000" sheet="1" objects="1" scenarios="1"/>
  <mergeCells count="13">
    <mergeCell ref="T11:U11"/>
    <mergeCell ref="N11:O11"/>
    <mergeCell ref="P11:Q11"/>
    <mergeCell ref="A9:U9"/>
    <mergeCell ref="A10:U10"/>
    <mergeCell ref="A11:A13"/>
    <mergeCell ref="B11:C11"/>
    <mergeCell ref="D11:E11"/>
    <mergeCell ref="F11:G11"/>
    <mergeCell ref="H11:I11"/>
    <mergeCell ref="J11:K11"/>
    <mergeCell ref="L11:M11"/>
    <mergeCell ref="R11:S11"/>
  </mergeCells>
  <pageMargins left="0.7" right="0.7" top="0.75" bottom="0.75" header="0.3" footer="0.3"/>
  <pageSetup paperSize="9" scale="45" orientation="landscape" r:id="rId1"/>
  <ignoredErrors>
    <ignoredError sqref="B25:C25 L25:M25 D25:E25 F25:K25 H26:K26 Q27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8:D38"/>
  <sheetViews>
    <sheetView view="pageLayout" zoomScaleNormal="136" workbookViewId="0">
      <selection activeCell="C14" sqref="C14"/>
    </sheetView>
  </sheetViews>
  <sheetFormatPr defaultColWidth="9.140625" defaultRowHeight="15"/>
  <cols>
    <col min="1" max="1" width="59.5703125" style="2" customWidth="1"/>
    <col min="2" max="2" width="32" style="2" customWidth="1"/>
    <col min="3" max="3" width="34.5703125" style="2" customWidth="1"/>
    <col min="4" max="4" width="37.28515625" style="2" customWidth="1"/>
    <col min="5" max="16384" width="9.140625" style="2"/>
  </cols>
  <sheetData>
    <row r="8" spans="1:4" ht="15.75" thickBot="1"/>
    <row r="9" spans="1:4" ht="21" customHeight="1" thickBot="1">
      <c r="A9" s="137" t="s">
        <v>69</v>
      </c>
      <c r="B9" s="138"/>
      <c r="C9" s="138"/>
      <c r="D9" s="139"/>
    </row>
    <row r="10" spans="1:4">
      <c r="A10" s="140" t="s">
        <v>18</v>
      </c>
      <c r="B10" s="10" t="s">
        <v>19</v>
      </c>
      <c r="C10" s="10" t="s">
        <v>20</v>
      </c>
      <c r="D10" s="10" t="s">
        <v>21</v>
      </c>
    </row>
    <row r="11" spans="1:4" ht="15.75" thickBot="1">
      <c r="A11" s="141"/>
      <c r="B11" s="11" t="s">
        <v>10</v>
      </c>
      <c r="C11" s="11" t="s">
        <v>10</v>
      </c>
      <c r="D11" s="11" t="s">
        <v>10</v>
      </c>
    </row>
    <row r="12" spans="1:4">
      <c r="A12" s="27" t="s">
        <v>12</v>
      </c>
      <c r="B12" s="8">
        <f>+B13</f>
        <v>0</v>
      </c>
      <c r="C12" s="8">
        <f>+C13</f>
        <v>0</v>
      </c>
      <c r="D12" s="8">
        <f>+B12+C12</f>
        <v>0</v>
      </c>
    </row>
    <row r="13" spans="1:4">
      <c r="A13" s="28" t="s">
        <v>22</v>
      </c>
      <c r="B13" s="7">
        <f>SUMIF('Finančni načrt 1. FAZA'!C14:C51, "stroški dela",'Finančni načrt 1. FAZA'!K14:K51)</f>
        <v>0</v>
      </c>
      <c r="C13" s="7">
        <f>SUMIF('Finančni načrt 2. FAZA'!C14:C56, "stroški dela",'Finančni načrt 2. FAZA'!K14:K56)</f>
        <v>0</v>
      </c>
      <c r="D13" s="6" t="s">
        <v>60</v>
      </c>
    </row>
    <row r="14" spans="1:4">
      <c r="A14" s="29" t="s">
        <v>61</v>
      </c>
      <c r="B14" s="5">
        <f>+B15+B16+B17</f>
        <v>0</v>
      </c>
      <c r="C14" s="5">
        <f>+C15+C16+C17</f>
        <v>0</v>
      </c>
      <c r="D14" s="6">
        <f>+B14+C14</f>
        <v>0</v>
      </c>
    </row>
    <row r="15" spans="1:4">
      <c r="A15" s="30" t="s">
        <v>34</v>
      </c>
      <c r="B15" s="7">
        <f>SUMIF('Finančni načrt 1. FAZA'!C14:C51, "ZS-material",'Finančni načrt 1. FAZA'!K14:K51)</f>
        <v>0</v>
      </c>
      <c r="C15" s="7">
        <f>SUMIF('Finančni načrt 2. FAZA'!C14:C56, "ZS-material",'Finančni načrt 2. FAZA'!K14:K56)</f>
        <v>0</v>
      </c>
      <c r="D15" s="6" t="s">
        <v>60</v>
      </c>
    </row>
    <row r="16" spans="1:4">
      <c r="A16" s="30" t="s">
        <v>35</v>
      </c>
      <c r="B16" s="7">
        <f>SUMIF('Finančni načrt 1. FAZA'!C14:C51, "ZS-naložba",'Finančni načrt 1. FAZA'!K14:K51)</f>
        <v>0</v>
      </c>
      <c r="C16" s="7">
        <f>SUMIF('Finančni načrt 2. FAZA'!C14:C56, "ZS-naložba",'Finančni načrt 2. FAZA'!K14:K56)</f>
        <v>0</v>
      </c>
      <c r="D16" s="6" t="s">
        <v>60</v>
      </c>
    </row>
    <row r="17" spans="1:4">
      <c r="A17" s="30" t="s">
        <v>36</v>
      </c>
      <c r="B17" s="7">
        <f>SUMIF('Finančni načrt 1. FAZA'!C14:C51, "ZS-storitev",'Finančni načrt 1. FAZA'!K14:K51)</f>
        <v>0</v>
      </c>
      <c r="C17" s="7">
        <f>SUMIF('Finančni načrt 2. FAZA'!C14:C56, "ZS-storitev",'Finančni načrt 2. FAZA'!K14:K56)</f>
        <v>0</v>
      </c>
      <c r="D17" s="6" t="s">
        <v>60</v>
      </c>
    </row>
    <row r="18" spans="1:4">
      <c r="A18" s="31" t="s">
        <v>33</v>
      </c>
      <c r="B18" s="6">
        <f>+B19+B20+B21</f>
        <v>0</v>
      </c>
      <c r="C18" s="6">
        <f ca="1">+C19+C20+C21</f>
        <v>0</v>
      </c>
      <c r="D18" s="6">
        <f ca="1">+B18+C18</f>
        <v>0</v>
      </c>
    </row>
    <row r="19" spans="1:4">
      <c r="A19" s="28" t="s">
        <v>37</v>
      </c>
      <c r="B19" s="7">
        <f>SUMIF('Finančni načrt 1. FAZA'!C14:C51, "PVN-lastno delo",'Finančni načrt 1. FAZA'!K14:K51)</f>
        <v>0</v>
      </c>
      <c r="C19" s="7">
        <f>SUMIF('Finančni načrt 2. FAZA'!C14:C55, "PVN-lastno delo",'Finančni načrt 2. FAZA'!K14:K55)</f>
        <v>0</v>
      </c>
      <c r="D19" s="6" t="s">
        <v>60</v>
      </c>
    </row>
    <row r="20" spans="1:4">
      <c r="A20" s="32" t="s">
        <v>38</v>
      </c>
      <c r="B20" s="7">
        <f>SUMIF('Finančni načrt 1. FAZA'!C14:C51, "PVN-lastni material",'Finančni načrt 1. FAZA'!K14:K51)</f>
        <v>0</v>
      </c>
      <c r="C20" s="7">
        <f>SUMIF('Finančni načrt 2. FAZA'!C14:C55, "PVN-lastni material",'Finančni načrt 2. FAZA'!K14:K55)</f>
        <v>0</v>
      </c>
      <c r="D20" s="6" t="s">
        <v>60</v>
      </c>
    </row>
    <row r="21" spans="1:4">
      <c r="A21" s="32" t="s">
        <v>63</v>
      </c>
      <c r="B21" s="7">
        <f>SUMIF('Finančni načrt 1. FAZA'!C14:C51, "PVN-zemljišče",'Finančni načrt 1. FAZA'!K14:K51)</f>
        <v>0</v>
      </c>
      <c r="C21" s="7">
        <f ca="1">SUMIF('Finančni načrt 2. FAZA'!C14:C55, "PVN-zemljišče",'Finančni načrt 1. FAZA'!K14:K51)</f>
        <v>0</v>
      </c>
      <c r="D21" s="6" t="s">
        <v>60</v>
      </c>
    </row>
    <row r="22" spans="1:4">
      <c r="A22" s="31" t="s">
        <v>65</v>
      </c>
      <c r="B22" s="6">
        <f>+B23</f>
        <v>0</v>
      </c>
      <c r="C22" s="6">
        <f>+C23</f>
        <v>0</v>
      </c>
      <c r="D22" s="6">
        <f>+B22+C22</f>
        <v>0</v>
      </c>
    </row>
    <row r="23" spans="1:4">
      <c r="A23" s="33" t="s">
        <v>62</v>
      </c>
      <c r="B23" s="7">
        <f>SUMIF('Finančni načrt 1. FAZA'!C14:C51, "SS-zunanji izvajalci",'Finančni načrt 1. FAZA'!K14:K51)</f>
        <v>0</v>
      </c>
      <c r="C23" s="7">
        <f>SUMIF('Finančni načrt 2. FAZA'!C14:C55, "SS-zunanji izvajalci",'Finančni načrt 2. FAZA'!K14:K55)</f>
        <v>0</v>
      </c>
      <c r="D23" s="6" t="s">
        <v>60</v>
      </c>
    </row>
    <row r="24" spans="1:4">
      <c r="A24" s="31" t="s">
        <v>44</v>
      </c>
      <c r="B24" s="6">
        <f>+B25</f>
        <v>0</v>
      </c>
      <c r="C24" s="6">
        <f>+C25</f>
        <v>0</v>
      </c>
      <c r="D24" s="6">
        <f>+B24+C24</f>
        <v>0</v>
      </c>
    </row>
    <row r="25" spans="1:4">
      <c r="A25" s="32" t="s">
        <v>45</v>
      </c>
      <c r="B25" s="7">
        <f>SUMIF('Finančni načrt 1. FAZA'!C14:C51, "Nakup zemljišča",'Finančni načrt 1. FAZA'!K14:K51)</f>
        <v>0</v>
      </c>
      <c r="C25" s="7">
        <f>SUMIF('Finančni načrt 2. FAZA'!C14:C55, "Nakup zemljišča",'Finančni načrt 2. FAZA'!K14:K55)</f>
        <v>0</v>
      </c>
      <c r="D25" s="6" t="s">
        <v>60</v>
      </c>
    </row>
    <row r="26" spans="1:4">
      <c r="A26" s="34" t="s">
        <v>46</v>
      </c>
      <c r="B26" s="6">
        <f>+B12+B14+B18+B22+B24</f>
        <v>0</v>
      </c>
      <c r="C26" s="6">
        <f ca="1">+C12+C14+C18+C22+C24</f>
        <v>0</v>
      </c>
      <c r="D26" s="6">
        <f ca="1">+B26+C26</f>
        <v>0</v>
      </c>
    </row>
    <row r="27" spans="1:4">
      <c r="A27" s="31" t="s">
        <v>47</v>
      </c>
      <c r="B27" s="5">
        <f>+B28</f>
        <v>0</v>
      </c>
      <c r="C27" s="5">
        <f>+C28</f>
        <v>0</v>
      </c>
      <c r="D27" s="6">
        <f>+B27+C27</f>
        <v>0</v>
      </c>
    </row>
    <row r="28" spans="1:4" ht="15.75" thickBot="1">
      <c r="A28" s="35" t="s">
        <v>48</v>
      </c>
      <c r="B28" s="15">
        <f>+'Finančni načrt 1. FAZA'!I52</f>
        <v>0</v>
      </c>
      <c r="C28" s="15">
        <f>+'Finančni načrt 2. FAZA'!I56</f>
        <v>0</v>
      </c>
      <c r="D28" s="6" t="s">
        <v>60</v>
      </c>
    </row>
    <row r="29" spans="1:4" ht="15.75" thickBot="1">
      <c r="A29" s="16" t="s">
        <v>49</v>
      </c>
      <c r="B29" s="9">
        <f>+B26+B27</f>
        <v>0</v>
      </c>
      <c r="C29" s="9">
        <f ca="1">+C26+C27</f>
        <v>0</v>
      </c>
      <c r="D29" s="9">
        <f ca="1">+B29+C29</f>
        <v>0</v>
      </c>
    </row>
    <row r="30" spans="1:4">
      <c r="A30"/>
      <c r="B30"/>
      <c r="C30"/>
      <c r="D30"/>
    </row>
    <row r="31" spans="1:4">
      <c r="A31"/>
      <c r="B31"/>
      <c r="C31"/>
      <c r="D31" s="23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</sheetData>
  <sheetProtection password="E6F2" sheet="1" formatCells="0" formatColumns="0" formatRows="0"/>
  <mergeCells count="2">
    <mergeCell ref="A9:D9"/>
    <mergeCell ref="A10:A11"/>
  </mergeCells>
  <pageMargins left="0.7" right="0.7" top="0.89166666666666672" bottom="0.75" header="0.3" footer="0.3"/>
  <pageSetup paperSize="9" scale="80" orientation="landscape" r:id="rId1"/>
  <headerFooter>
    <oddHeader xml:space="preserve">&amp;L&amp;"-,Običajno"&amp;12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8:V27"/>
  <sheetViews>
    <sheetView view="pageLayout" zoomScale="90" zoomScaleNormal="100" zoomScalePageLayoutView="90" workbookViewId="0">
      <selection activeCell="F13" sqref="F13"/>
    </sheetView>
  </sheetViews>
  <sheetFormatPr defaultRowHeight="12.75"/>
  <cols>
    <col min="1" max="1" width="43.42578125" bestFit="1" customWidth="1"/>
    <col min="3" max="3" width="11" bestFit="1" customWidth="1"/>
    <col min="4" max="4" width="12" customWidth="1"/>
    <col min="20" max="20" width="11.85546875" customWidth="1"/>
    <col min="21" max="21" width="14.28515625" customWidth="1"/>
    <col min="22" max="22" width="13.7109375" customWidth="1"/>
  </cols>
  <sheetData>
    <row r="8" spans="1:22" ht="13.5" thickBot="1"/>
    <row r="9" spans="1:22" ht="16.5" thickBot="1">
      <c r="A9" s="147" t="s">
        <v>80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</row>
    <row r="10" spans="1:22" ht="15.75" thickBot="1">
      <c r="A10" s="150" t="s">
        <v>42</v>
      </c>
      <c r="B10" s="152" t="s">
        <v>72</v>
      </c>
      <c r="C10" s="153"/>
      <c r="D10" s="154" t="s">
        <v>6</v>
      </c>
      <c r="E10" s="155"/>
      <c r="F10" s="142" t="s">
        <v>7</v>
      </c>
      <c r="G10" s="143"/>
      <c r="H10" s="142" t="s">
        <v>23</v>
      </c>
      <c r="I10" s="143"/>
      <c r="J10" s="142" t="s">
        <v>24</v>
      </c>
      <c r="K10" s="143"/>
      <c r="L10" s="142" t="s">
        <v>25</v>
      </c>
      <c r="M10" s="143"/>
      <c r="N10" s="142" t="s">
        <v>67</v>
      </c>
      <c r="O10" s="143"/>
      <c r="P10" s="142" t="s">
        <v>70</v>
      </c>
      <c r="Q10" s="143"/>
      <c r="R10" s="142" t="s">
        <v>71</v>
      </c>
      <c r="S10" s="146"/>
      <c r="T10" s="144" t="s">
        <v>8</v>
      </c>
      <c r="U10" s="145"/>
      <c r="V10" s="90" t="s">
        <v>8</v>
      </c>
    </row>
    <row r="11" spans="1:22" ht="15.75" thickBot="1">
      <c r="A11" s="151"/>
      <c r="B11" s="91" t="s">
        <v>9</v>
      </c>
      <c r="C11" s="73" t="s">
        <v>11</v>
      </c>
      <c r="D11" s="72" t="s">
        <v>9</v>
      </c>
      <c r="E11" s="73" t="s">
        <v>11</v>
      </c>
      <c r="F11" s="72" t="s">
        <v>9</v>
      </c>
      <c r="G11" s="73" t="s">
        <v>11</v>
      </c>
      <c r="H11" s="72" t="s">
        <v>9</v>
      </c>
      <c r="I11" s="73" t="s">
        <v>11</v>
      </c>
      <c r="J11" s="72" t="s">
        <v>9</v>
      </c>
      <c r="K11" s="73" t="s">
        <v>11</v>
      </c>
      <c r="L11" s="72" t="s">
        <v>9</v>
      </c>
      <c r="M11" s="73" t="s">
        <v>11</v>
      </c>
      <c r="N11" s="72" t="s">
        <v>9</v>
      </c>
      <c r="O11" s="73" t="s">
        <v>11</v>
      </c>
      <c r="P11" s="72" t="s">
        <v>9</v>
      </c>
      <c r="Q11" s="73" t="s">
        <v>11</v>
      </c>
      <c r="R11" s="72" t="s">
        <v>9</v>
      </c>
      <c r="S11" s="89" t="s">
        <v>11</v>
      </c>
      <c r="T11" s="108" t="s">
        <v>9</v>
      </c>
      <c r="U11" s="109" t="s">
        <v>11</v>
      </c>
      <c r="V11" s="110" t="s">
        <v>59</v>
      </c>
    </row>
    <row r="12" spans="1:22" ht="15">
      <c r="A12" s="95" t="s">
        <v>66</v>
      </c>
      <c r="B12" s="92">
        <f>SUMIF('Finančni načrt 1. FAZA'!B14:B51, "Vodilni partner",'Finančni načrt 1. FAZA'!G14:G51)</f>
        <v>0</v>
      </c>
      <c r="C12" s="76">
        <f>SUMIF('Finančni načrt 2. FAZA'!B14:B55, "Vodilni partner",'Finančni načrt 2. FAZA'!G14:G55)</f>
        <v>0</v>
      </c>
      <c r="D12" s="75">
        <f>SUMIF('Finančni načrt 1. FAZA'!$B$14:$B$51, "Partner 1",'Finančni načrt 1. FAZA'!$G$14:$G$51)</f>
        <v>0</v>
      </c>
      <c r="E12" s="76">
        <f>SUMIF('Finančni načrt 2. FAZA'!$B$14:$B$55, "Partner 1",'Finančni načrt 2. FAZA'!$G$14:$G$55)</f>
        <v>0</v>
      </c>
      <c r="F12" s="79">
        <f>SUMIF('Finančni načrt 1. FAZA'!$B$14:$B$51, "Partner 2",'Finančni načrt 1. FAZA'!$G$14:$G$51)</f>
        <v>0</v>
      </c>
      <c r="G12" s="80">
        <f>SUMIF('Finančni načrt 2. FAZA'!$B$14:$B$55, "Partner 2",'Finančni načrt 2. FAZA'!$G$14:$G$55)</f>
        <v>0</v>
      </c>
      <c r="H12" s="79">
        <f>SUMIF('Finančni načrt 1. FAZA'!$B$14:$B$51, "Partner 3",'Finančni načrt 1. FAZA'!$G$14:$G$51)</f>
        <v>0</v>
      </c>
      <c r="I12" s="80">
        <f>SUMIF('Finančni načrt 2. FAZA'!$B$14:$B$55, "Partner 3",'Finančni načrt 2. FAZA'!$G$14:$G$55)</f>
        <v>0</v>
      </c>
      <c r="J12" s="79">
        <f>SUMIF('Finančni načrt 1. FAZA'!$B$14:$B$51, "Partner 4",'Finančni načrt 1. FAZA'!$G$14:$G$51)</f>
        <v>0</v>
      </c>
      <c r="K12" s="80">
        <f>SUMIF('Finančni načrt 2. FAZA'!$B$14:$B$55, "Partner 4",'Finančni načrt 2. FAZA'!$G$14:$G$55)</f>
        <v>0</v>
      </c>
      <c r="L12" s="79">
        <f>SUMIF('Finančni načrt 1. FAZA'!$B$14:$B$51, "Partner 5",'Finančni načrt 1. FAZA'!$G$14:$G$51)</f>
        <v>0</v>
      </c>
      <c r="M12" s="80">
        <f>SUMIF('Finančni načrt 2. FAZA'!$B$14:$B$55, "Partner 5",'Finančni načrt 2. FAZA'!$G$14:$G$55)</f>
        <v>0</v>
      </c>
      <c r="N12" s="79">
        <f>SUMIF('Finančni načrt 1. FAZA'!$B$14:$B$51, "Partner 6",'Finančni načrt 1. FAZA'!$G$14:$G$51)</f>
        <v>0</v>
      </c>
      <c r="O12" s="80">
        <f>SUMIF('Finančni načrt 2. FAZA'!$B$14:$B$55, "Partner 6",'Finančni načrt 2. FAZA'!$G$14:$G$55)</f>
        <v>0</v>
      </c>
      <c r="P12" s="79">
        <f>SUMIF('Finančni načrt 1. FAZA'!$B$14:$B$51, "Partner 7",'Finančni načrt 1. FAZA'!$G$14:$G$51)</f>
        <v>0</v>
      </c>
      <c r="Q12" s="80">
        <f>SUMIF('Finančni načrt 2. FAZA'!$B$14:$B$55, "Partner 7",'Finančni načrt 2. FAZA'!$G$14:$G$55)</f>
        <v>0</v>
      </c>
      <c r="R12" s="79">
        <f>SUMIF('Finančni načrt 1. FAZA'!$B$14:$B$51, "Partner 8",'Finančni načrt 1. FAZA'!$G$14:$G$51)</f>
        <v>0</v>
      </c>
      <c r="S12" s="104">
        <f>SUMIF('Finančni načrt 2. FAZA'!$B$14:$B$55, "Partner 8",'Finančni načrt 2. FAZA'!$G$14:$G$55)</f>
        <v>0</v>
      </c>
      <c r="T12" s="112">
        <f>+B12+D12+F12+H12+J12+L12+N12+P12+R12</f>
        <v>0</v>
      </c>
      <c r="U12" s="113">
        <f>+C12+E12+G12+I12+K12+M12+O12+Q12+S12</f>
        <v>0</v>
      </c>
      <c r="V12" s="114">
        <f>+T12+U12</f>
        <v>0</v>
      </c>
    </row>
    <row r="13" spans="1:22" ht="15">
      <c r="A13" s="96" t="s">
        <v>43</v>
      </c>
      <c r="B13" s="74">
        <f>SUMIF('Finančni načrt 1. FAZA'!$B$14:$B$51, "Vodilni partner",'Finančni načrt 1. FAZA'!$M$14:$M$51)</f>
        <v>0</v>
      </c>
      <c r="C13" s="78">
        <f>SUMIF('Finančni načrt 2. FAZA'!$B$14:$B$56, "Vodilni partner",'Finančni načrt 2. FAZA'!$M$14:$M$56)</f>
        <v>0</v>
      </c>
      <c r="D13" s="77">
        <f>SUMIF('Finančni načrt 1. FAZA'!$B$14:$B$51, "Partner 1",'Finančni načrt 1. FAZA'!$M$14:$M$51)</f>
        <v>0</v>
      </c>
      <c r="E13" s="78">
        <f>SUMIF('Finančni načrt 2. FAZA'!$B$14:$B$56, "Partner 1",'Finančni načrt 2. FAZA'!$M$14:$M$56)</f>
        <v>0</v>
      </c>
      <c r="F13" s="81">
        <f>SUMIF('Finančni načrt 1. FAZA'!$B$14:$B$51, "Partner 2",'Finančni načrt 1. FAZA'!$M$14:$M$51)</f>
        <v>0</v>
      </c>
      <c r="G13" s="82">
        <f>SUMIF('Finančni načrt 2. FAZA'!$B$14:$B$56, "Partner 2",'Finančni načrt 2. FAZA'!$M$14:$M$56)</f>
        <v>0</v>
      </c>
      <c r="H13" s="81">
        <f>SUMIF('Finančni načrt 1. FAZA'!$B$14:$B$51, "Partner 3",'Finančni načrt 1. FAZA'!$M$14:$M$51)</f>
        <v>0</v>
      </c>
      <c r="I13" s="82">
        <f>SUMIF('Finančni načrt 2. FAZA'!$B$14:$B$56, "Partner 3",'Finančni načrt 2. FAZA'!$M$14:$M$56)</f>
        <v>0</v>
      </c>
      <c r="J13" s="81">
        <f>SUMIF('Finančni načrt 1. FAZA'!$B$14:$B$51, "Partner 4",'Finančni načrt 1. FAZA'!$M$14:$M$51)</f>
        <v>0</v>
      </c>
      <c r="K13" s="82">
        <f>SUMIF('Finančni načrt 2. FAZA'!$B$14:$B$56, "Partner 4",'Finančni načrt 2. FAZA'!$M$14:$M$56)</f>
        <v>0</v>
      </c>
      <c r="L13" s="81">
        <f>SUMIF('Finančni načrt 1. FAZA'!$B$14:$B$51, "Partner 5",'Finančni načrt 1. FAZA'!$M$14:$M$51)</f>
        <v>0</v>
      </c>
      <c r="M13" s="82">
        <f>SUMIF('Finančni načrt 2. FAZA'!$B$14:$B$56, "Partner 5",'Finančni načrt 2. FAZA'!$M$14:$M$56)</f>
        <v>0</v>
      </c>
      <c r="N13" s="81">
        <f>SUMIF('Finančni načrt 1. FAZA'!$B$14:$B$51, "Partner 6",'Finančni načrt 1. FAZA'!$M$14:$M$51)</f>
        <v>0</v>
      </c>
      <c r="O13" s="82">
        <f>SUMIF('Finančni načrt 2. FAZA'!$B$14:$B$56, "Partner 6",'Finančni načrt 2. FAZA'!$M$14:$M$56)</f>
        <v>0</v>
      </c>
      <c r="P13" s="81">
        <f>SUMIF('Finančni načrt 1. FAZA'!$B$14:$B$51, "Partner 7",'Finančni načrt 1. FAZA'!$M$14:$M$51)</f>
        <v>0</v>
      </c>
      <c r="Q13" s="82">
        <f>SUMIF('Finančni načrt 2. FAZA'!$B$14:$B$56, "Partner 7",'Finančni načrt 2. FAZA'!$M$14:$M$56)</f>
        <v>0</v>
      </c>
      <c r="R13" s="81">
        <f>SUMIF('Finančni načrt 1. FAZA'!$B$14:$B$51, "Partner 8",'Finančni načrt 1. FAZA'!$M$14:$M$51)</f>
        <v>0</v>
      </c>
      <c r="S13" s="105">
        <f>SUMIF('Finančni načrt 2. FAZA'!$B$14:$B$56, "Partner 8",'Finančni načrt 2. FAZA'!$M$14:$M$56)</f>
        <v>0</v>
      </c>
      <c r="T13" s="115">
        <f>+B13+D13+F13+H13+J13+L13+N13+P13+R13</f>
        <v>0</v>
      </c>
      <c r="U13" s="111">
        <f t="shared" ref="U13:U19" si="0">+C13+E13+G13+I13+K13+M13+O13+Q13+S13</f>
        <v>0</v>
      </c>
      <c r="V13" s="116">
        <f t="shared" ref="V13:V19" si="1">+T13+U13</f>
        <v>0</v>
      </c>
    </row>
    <row r="14" spans="1:22" ht="15">
      <c r="A14" s="97" t="s">
        <v>74</v>
      </c>
      <c r="B14" s="74">
        <f>SUMIF('Finančni načrt 1. FAZA'!$B$14:$B$51, "Vodilni partner",'Finančni načrt 1. FAZA'!$N$14:$N$51)</f>
        <v>0</v>
      </c>
      <c r="C14" s="78">
        <f>SUMIF('Finančni načrt 2. FAZA'!$B$14:$B$56, "Vodilni partner",'Finančni načrt 2. FAZA'!$N$15:$N$57)</f>
        <v>0</v>
      </c>
      <c r="D14" s="77">
        <f>SUMIF('Finančni načrt 1. FAZA'!$B$14:$B$51, "Partner 1",'Finančni načrt 1. FAZA'!$N$14:$N$51)</f>
        <v>0</v>
      </c>
      <c r="E14" s="78">
        <f>SUMIF('Finančni načrt 2. FAZA'!$B$14:$B$56, "Partner 1",'Finančni načrt 2. FAZA'!$N$15:$N$57)</f>
        <v>0</v>
      </c>
      <c r="F14" s="81">
        <f>SUMIF('Finančni načrt 1. FAZA'!$B$14:$B$51, "Partner 2",'Finančni načrt 1. FAZA'!$N$14:$N$51)</f>
        <v>0</v>
      </c>
      <c r="G14" s="82">
        <f>SUMIF('Finančni načrt 2. FAZA'!$B$14:$B$56, "Partner 2",'Finančni načrt 2. FAZA'!$N$15:$N$57)</f>
        <v>0</v>
      </c>
      <c r="H14" s="81">
        <f>SUMIF('Finančni načrt 1. FAZA'!$B$14:$B$51, "Partner 3",'Finančni načrt 1. FAZA'!$N$14:$N$51)</f>
        <v>0</v>
      </c>
      <c r="I14" s="82">
        <f>SUMIF('Finančni načrt 2. FAZA'!$B$14:$B$56, "Partner 3",'Finančni načrt 2. FAZA'!$N$15:$N$57)</f>
        <v>0</v>
      </c>
      <c r="J14" s="81">
        <f>SUMIF('Finančni načrt 1. FAZA'!$B$14:$B$51, "Partner 4",'Finančni načrt 1. FAZA'!$N$14:$N$51)</f>
        <v>0</v>
      </c>
      <c r="K14" s="82">
        <f>SUMIF('Finančni načrt 2. FAZA'!$B$14:$B$56, "Partner 4",'Finančni načrt 2. FAZA'!$N$15:$N$57)</f>
        <v>0</v>
      </c>
      <c r="L14" s="81">
        <f>SUMIF('Finančni načrt 1. FAZA'!$B$14:$B$51, "Partner 5",'Finančni načrt 1. FAZA'!$N$14:$N$51)</f>
        <v>0</v>
      </c>
      <c r="M14" s="82">
        <f>SUMIF('Finančni načrt 2. FAZA'!$B$14:$B$56, "Partner 5",'Finančni načrt 2. FAZA'!$N$15:$N$57)</f>
        <v>0</v>
      </c>
      <c r="N14" s="81">
        <f>SUMIF('Finančni načrt 1. FAZA'!$B$14:$B$51, "Partner 6",'Finančni načrt 1. FAZA'!$N$14:$N$51)</f>
        <v>0</v>
      </c>
      <c r="O14" s="82">
        <f>SUMIF('Finančni načrt 2. FAZA'!$B$14:$B$56, "Partner 6",'Finančni načrt 2. FAZA'!$N$15:$N$57)</f>
        <v>0</v>
      </c>
      <c r="P14" s="81">
        <f>SUMIF('Finančni načrt 1. FAZA'!$B$14:$B$51, "Partner 7",'Finančni načrt 1. FAZA'!$N$14:$N$51)</f>
        <v>0</v>
      </c>
      <c r="Q14" s="82">
        <f>SUMIF('Finančni načrt 2. FAZA'!$B$14:$B$56, "Partner 7",'Finančni načrt 2. FAZA'!$N$15:$N$57)</f>
        <v>0</v>
      </c>
      <c r="R14" s="81">
        <f>SUMIF('Finančni načrt 1. FAZA'!$B$14:$B$51, "Partner 8",'Finančni načrt 1. FAZA'!$N$14:$N$51)</f>
        <v>0</v>
      </c>
      <c r="S14" s="105">
        <f>SUMIF('Finančni načrt 2. FAZA'!$B$14:$B$56, "Partner 8",'Finančni načrt 2. FAZA'!$N$15:$N$57)</f>
        <v>0</v>
      </c>
      <c r="T14" s="115">
        <f t="shared" ref="T14:T19" si="2">+B14+D14+F14+H14+J14+L14+N14+P14+R14</f>
        <v>0</v>
      </c>
      <c r="U14" s="111">
        <f t="shared" si="0"/>
        <v>0</v>
      </c>
      <c r="V14" s="116">
        <f t="shared" si="1"/>
        <v>0</v>
      </c>
    </row>
    <row r="15" spans="1:22" ht="15.75" thickBot="1">
      <c r="A15" s="98" t="s">
        <v>58</v>
      </c>
      <c r="B15" s="74">
        <f>SUMIF('Finančni načrt 1. FAZA'!$B$14:$B$51, "Vodilni partner",'Finančni načrt 1. FAZA'!$K$14:$K$51)</f>
        <v>0</v>
      </c>
      <c r="C15" s="78">
        <f>SUMIF('Finančni načrt 2. FAZA'!$B$14:$B$55, "Vodilni partner",'Finančni načrt 2. FAZA'!$K$14:$K$55)</f>
        <v>0</v>
      </c>
      <c r="D15" s="77">
        <f>SUMIF('Finančni načrt 1. FAZA'!$B$14:$B$51, "Partner 1",'Finančni načrt 1. FAZA'!$K$14:$K$51)</f>
        <v>0</v>
      </c>
      <c r="E15" s="78">
        <f>SUMIF('Finančni načrt 2. FAZA'!$B$14:$B$55, "Partner 1",'Finančni načrt 2. FAZA'!$K$14:$K$55)</f>
        <v>0</v>
      </c>
      <c r="F15" s="81">
        <f>SUMIF('Finančni načrt 1. FAZA'!$B$14:$B$51, "Partner 2",'Finančni načrt 1. FAZA'!$K$14:$K$51)</f>
        <v>0</v>
      </c>
      <c r="G15" s="82">
        <f>SUMIF('Finančni načrt 2. FAZA'!$B$14:$B$55, "Partner 2",'Finančni načrt 2. FAZA'!$K$14:$K$55)</f>
        <v>0</v>
      </c>
      <c r="H15" s="81">
        <f>SUMIF('Finančni načrt 1. FAZA'!$B$14:$B$51, "Partner 3",'Finančni načrt 1. FAZA'!$K$14:$K$51)</f>
        <v>0</v>
      </c>
      <c r="I15" s="82">
        <f>SUMIF('Finančni načrt 2. FAZA'!$B$14:$B$55, "Partner 3",'Finančni načrt 2. FAZA'!$K$14:$K$55)</f>
        <v>0</v>
      </c>
      <c r="J15" s="81">
        <f>SUMIF('Finančni načrt 1. FAZA'!$B$14:$B$51, "Partner 4",'Finančni načrt 1. FAZA'!$K$14:$K$51)</f>
        <v>0</v>
      </c>
      <c r="K15" s="82">
        <f>SUMIF('Finančni načrt 2. FAZA'!$B$14:$B$55, "Partner 4",'Finančni načrt 2. FAZA'!$K$14:$K$55)</f>
        <v>0</v>
      </c>
      <c r="L15" s="81">
        <f>SUMIF('Finančni načrt 1. FAZA'!$B$14:$B$51, "Partner 5",'Finančni načrt 1. FAZA'!$K$14:$K$51)</f>
        <v>0</v>
      </c>
      <c r="M15" s="82">
        <f>SUMIF('Finančni načrt 2. FAZA'!$B$14:$B$55, "Partner 5",'Finančni načrt 2. FAZA'!$K$14:$K$55)</f>
        <v>0</v>
      </c>
      <c r="N15" s="81">
        <f>SUMIF('Finančni načrt 1. FAZA'!$B$14:$B$51, "Partner 6",'Finančni načrt 1. FAZA'!$K$14:$K$51)</f>
        <v>0</v>
      </c>
      <c r="O15" s="82">
        <f>SUMIF('Finančni načrt 2. FAZA'!$B$14:$B$55, "Partner 6",'Finančni načrt 2. FAZA'!$K$14:$K$55)</f>
        <v>0</v>
      </c>
      <c r="P15" s="81">
        <f>SUMIF('Finančni načrt 1. FAZA'!$B$14:$B$51, "Partner 7",'Finančni načrt 1. FAZA'!$K$14:$K$51)</f>
        <v>0</v>
      </c>
      <c r="Q15" s="82">
        <f>SUMIF('Finančni načrt 2. FAZA'!$B$14:$B$55, "Partner 7",'Finančni načrt 2. FAZA'!$K$14:$K$55)</f>
        <v>0</v>
      </c>
      <c r="R15" s="81">
        <f>SUMIF('Finančni načrt 1. FAZA'!$B$14:$B$51, "Partner 8",'Finančni načrt 1. FAZA'!$K$14:$K$51)</f>
        <v>0</v>
      </c>
      <c r="S15" s="105">
        <f>SUMIF('Finančni načrt 2. FAZA'!$B$14:$B$55, "Partner 8",'Finančni načrt 2. FAZA'!$K$14:$K$55)</f>
        <v>0</v>
      </c>
      <c r="T15" s="115">
        <f t="shared" si="2"/>
        <v>0</v>
      </c>
      <c r="U15" s="111">
        <f t="shared" si="0"/>
        <v>0</v>
      </c>
      <c r="V15" s="116">
        <f t="shared" si="1"/>
        <v>0</v>
      </c>
    </row>
    <row r="16" spans="1:22" ht="15">
      <c r="A16" s="99" t="s">
        <v>52</v>
      </c>
      <c r="B16" s="74">
        <f>'Finančni načrt po partnerjih'!B20</f>
        <v>0</v>
      </c>
      <c r="C16" s="78">
        <f>'Finančni načrt po partnerjih'!C20</f>
        <v>0</v>
      </c>
      <c r="D16" s="77">
        <f>'Finančni načrt po partnerjih'!D20</f>
        <v>0</v>
      </c>
      <c r="E16" s="78">
        <f>'Finančni načrt po partnerjih'!E20</f>
        <v>0</v>
      </c>
      <c r="F16" s="81">
        <f>'Finančni načrt po partnerjih'!F20</f>
        <v>0</v>
      </c>
      <c r="G16" s="82">
        <f>'Finančni načrt po partnerjih'!G20</f>
        <v>0</v>
      </c>
      <c r="H16" s="81">
        <f>'Finančni načrt po partnerjih'!H20</f>
        <v>0</v>
      </c>
      <c r="I16" s="82">
        <f>'Finančni načrt po partnerjih'!I20</f>
        <v>0</v>
      </c>
      <c r="J16" s="81">
        <f>'Finančni načrt po partnerjih'!J20</f>
        <v>0</v>
      </c>
      <c r="K16" s="82">
        <f>'Finančni načrt po partnerjih'!K20</f>
        <v>0</v>
      </c>
      <c r="L16" s="81">
        <f>'Finančni načrt po partnerjih'!L20</f>
        <v>0</v>
      </c>
      <c r="M16" s="82">
        <f>'Finančni načrt po partnerjih'!M20</f>
        <v>0</v>
      </c>
      <c r="N16" s="81">
        <f>'Finančni načrt po partnerjih'!N20</f>
        <v>0</v>
      </c>
      <c r="O16" s="82">
        <f>'Finančni načrt po partnerjih'!O20</f>
        <v>0</v>
      </c>
      <c r="P16" s="81">
        <f>'Finančni načrt po partnerjih'!P20</f>
        <v>0</v>
      </c>
      <c r="Q16" s="82">
        <f>'Finančni načrt po partnerjih'!Q20</f>
        <v>0</v>
      </c>
      <c r="R16" s="81">
        <f>'Finančni načrt po partnerjih'!R20</f>
        <v>0</v>
      </c>
      <c r="S16" s="105">
        <f>'Finančni načrt po partnerjih'!S20</f>
        <v>0</v>
      </c>
      <c r="T16" s="115">
        <f t="shared" si="2"/>
        <v>0</v>
      </c>
      <c r="U16" s="111">
        <f t="shared" si="0"/>
        <v>0</v>
      </c>
      <c r="V16" s="116">
        <f t="shared" si="1"/>
        <v>0</v>
      </c>
    </row>
    <row r="17" spans="1:22" ht="15">
      <c r="A17" s="98" t="s">
        <v>53</v>
      </c>
      <c r="B17" s="74">
        <f>'Finančni načrt po partnerjih'!B24</f>
        <v>0</v>
      </c>
      <c r="C17" s="78">
        <f>'Finančni načrt po partnerjih'!C24</f>
        <v>0</v>
      </c>
      <c r="D17" s="77">
        <f>'Finančni načrt po partnerjih'!D24</f>
        <v>0</v>
      </c>
      <c r="E17" s="78">
        <f>'Finančni načrt po partnerjih'!E24</f>
        <v>0</v>
      </c>
      <c r="F17" s="81">
        <f>'Finančni načrt po partnerjih'!F24</f>
        <v>0</v>
      </c>
      <c r="G17" s="82">
        <f>'Finančni načrt po partnerjih'!G24</f>
        <v>0</v>
      </c>
      <c r="H17" s="81">
        <f>'Finančni načrt po partnerjih'!H24</f>
        <v>0</v>
      </c>
      <c r="I17" s="82">
        <f>'Finančni načrt po partnerjih'!I24</f>
        <v>0</v>
      </c>
      <c r="J17" s="81">
        <f>'Finančni načrt po partnerjih'!J24</f>
        <v>0</v>
      </c>
      <c r="K17" s="82">
        <f>'Finančni načrt po partnerjih'!K24</f>
        <v>0</v>
      </c>
      <c r="L17" s="81">
        <f>'Finančni načrt po partnerjih'!L24</f>
        <v>0</v>
      </c>
      <c r="M17" s="82">
        <f>'Finančni načrt po partnerjih'!M24</f>
        <v>0</v>
      </c>
      <c r="N17" s="81">
        <f>'Finančni načrt po partnerjih'!N24</f>
        <v>0</v>
      </c>
      <c r="O17" s="82">
        <f>'Finančni načrt po partnerjih'!O24</f>
        <v>0</v>
      </c>
      <c r="P17" s="81">
        <f>'Finančni načrt po partnerjih'!P24</f>
        <v>0</v>
      </c>
      <c r="Q17" s="82">
        <f>'Finančni načrt po partnerjih'!Q24</f>
        <v>0</v>
      </c>
      <c r="R17" s="81">
        <f>'Finančni načrt po partnerjih'!R24</f>
        <v>0</v>
      </c>
      <c r="S17" s="105">
        <f>'Finančni načrt po partnerjih'!S24</f>
        <v>0</v>
      </c>
      <c r="T17" s="115">
        <f t="shared" si="2"/>
        <v>0</v>
      </c>
      <c r="U17" s="111">
        <f t="shared" si="0"/>
        <v>0</v>
      </c>
      <c r="V17" s="116">
        <f t="shared" si="1"/>
        <v>0</v>
      </c>
    </row>
    <row r="18" spans="1:22" ht="15.75" thickBot="1">
      <c r="A18" s="100" t="s">
        <v>54</v>
      </c>
      <c r="B18" s="93">
        <f>'Finančni načrt po partnerjih'!B26</f>
        <v>0</v>
      </c>
      <c r="C18" s="84">
        <f>'Finančni načrt po partnerjih'!C26</f>
        <v>0</v>
      </c>
      <c r="D18" s="83">
        <f>'Finančni načrt po partnerjih'!D26</f>
        <v>0</v>
      </c>
      <c r="E18" s="84">
        <f>'Finančni načrt po partnerjih'!E26</f>
        <v>0</v>
      </c>
      <c r="F18" s="85">
        <f>'Finančni načrt po partnerjih'!F26</f>
        <v>0</v>
      </c>
      <c r="G18" s="86">
        <f>'Finančni načrt po partnerjih'!G26</f>
        <v>0</v>
      </c>
      <c r="H18" s="85">
        <f>'Finančni načrt po partnerjih'!H26</f>
        <v>0</v>
      </c>
      <c r="I18" s="86">
        <f>'Finančni načrt po partnerjih'!I26</f>
        <v>0</v>
      </c>
      <c r="J18" s="85">
        <f>'Finančni načrt po partnerjih'!J26</f>
        <v>0</v>
      </c>
      <c r="K18" s="86">
        <f>'Finančni načrt po partnerjih'!K26</f>
        <v>0</v>
      </c>
      <c r="L18" s="85">
        <f>'Finančni načrt po partnerjih'!L26</f>
        <v>0</v>
      </c>
      <c r="M18" s="86">
        <f>'Finančni načrt po partnerjih'!M26</f>
        <v>0</v>
      </c>
      <c r="N18" s="85">
        <f>'Finančni načrt po partnerjih'!N26</f>
        <v>0</v>
      </c>
      <c r="O18" s="86">
        <f>'Finančni načrt po partnerjih'!O26</f>
        <v>0</v>
      </c>
      <c r="P18" s="85">
        <f>'Finančni načrt po partnerjih'!P26</f>
        <v>0</v>
      </c>
      <c r="Q18" s="86">
        <f>'Finančni načrt po partnerjih'!Q26</f>
        <v>0</v>
      </c>
      <c r="R18" s="85">
        <f>'Finančni načrt po partnerjih'!R26</f>
        <v>0</v>
      </c>
      <c r="S18" s="106">
        <f>'Finančni načrt po partnerjih'!S26</f>
        <v>0</v>
      </c>
      <c r="T18" s="117">
        <f t="shared" si="2"/>
        <v>0</v>
      </c>
      <c r="U18" s="118">
        <f t="shared" si="0"/>
        <v>0</v>
      </c>
      <c r="V18" s="119">
        <f t="shared" si="1"/>
        <v>0</v>
      </c>
    </row>
    <row r="19" spans="1:22" ht="15.75" thickBot="1">
      <c r="A19" s="101" t="s">
        <v>64</v>
      </c>
      <c r="B19" s="94">
        <f>'Finančni načrt po partnerjih'!B18</f>
        <v>0</v>
      </c>
      <c r="C19" s="87">
        <f>'Finančni načrt po partnerjih'!C18</f>
        <v>0</v>
      </c>
      <c r="D19" s="87">
        <f>'Finančni načrt po partnerjih'!D18</f>
        <v>0</v>
      </c>
      <c r="E19" s="87">
        <f>'Finančni načrt po partnerjih'!E18</f>
        <v>0</v>
      </c>
      <c r="F19" s="88">
        <f>'Finančni načrt po partnerjih'!F18</f>
        <v>0</v>
      </c>
      <c r="G19" s="88">
        <f>'Finančni načrt po partnerjih'!G18</f>
        <v>0</v>
      </c>
      <c r="H19" s="88">
        <f>'Finančni načrt po partnerjih'!H18</f>
        <v>0</v>
      </c>
      <c r="I19" s="88">
        <f>'Finančni načrt po partnerjih'!I18</f>
        <v>0</v>
      </c>
      <c r="J19" s="88">
        <f>'Finančni načrt po partnerjih'!J18</f>
        <v>0</v>
      </c>
      <c r="K19" s="88">
        <f>'Finančni načrt po partnerjih'!K18</f>
        <v>0</v>
      </c>
      <c r="L19" s="88">
        <f>'Finančni načrt po partnerjih'!L18</f>
        <v>0</v>
      </c>
      <c r="M19" s="88">
        <f>'Finančni načrt po partnerjih'!M18</f>
        <v>0</v>
      </c>
      <c r="N19" s="88">
        <f>'Finančni načrt po partnerjih'!N18</f>
        <v>0</v>
      </c>
      <c r="O19" s="88">
        <f>'Finančni načrt po partnerjih'!O18</f>
        <v>0</v>
      </c>
      <c r="P19" s="88">
        <f>'Finančni načrt po partnerjih'!P18</f>
        <v>0</v>
      </c>
      <c r="Q19" s="88">
        <f>'Finančni načrt po partnerjih'!Q18</f>
        <v>0</v>
      </c>
      <c r="R19" s="88">
        <f>'Finančni načrt po partnerjih'!R18</f>
        <v>0</v>
      </c>
      <c r="S19" s="107">
        <f>'Finančni načrt po partnerjih'!S18</f>
        <v>0</v>
      </c>
      <c r="T19" s="120">
        <f t="shared" si="2"/>
        <v>0</v>
      </c>
      <c r="U19" s="121">
        <f t="shared" si="0"/>
        <v>0</v>
      </c>
      <c r="V19" s="122">
        <f t="shared" si="1"/>
        <v>0</v>
      </c>
    </row>
    <row r="20" spans="1:22" ht="15">
      <c r="A20" s="2"/>
      <c r="V20" s="2"/>
    </row>
    <row r="21" spans="1:22" ht="15.75" thickBot="1">
      <c r="A21" s="102" t="s">
        <v>81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V21" s="2"/>
    </row>
    <row r="22" spans="1:22" ht="15">
      <c r="A22" s="22" t="s">
        <v>55</v>
      </c>
      <c r="B22" s="24" t="e">
        <f>+V16*100/V15</f>
        <v>#DIV/0!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V22" s="2"/>
    </row>
    <row r="23" spans="1:22" ht="15">
      <c r="A23" s="18" t="s">
        <v>56</v>
      </c>
      <c r="B23" s="25" t="e">
        <f>+V17*100/V15</f>
        <v>#DIV/0!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V23" s="2"/>
    </row>
    <row r="24" spans="1:22" ht="15.75" thickBot="1">
      <c r="A24" s="19" t="s">
        <v>57</v>
      </c>
      <c r="B24" s="26" t="e">
        <f>+V18*100/V15</f>
        <v>#DIV/0!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4"/>
      <c r="U24" s="1"/>
      <c r="V24" s="2"/>
    </row>
    <row r="25" spans="1:22" ht="15">
      <c r="A25" s="36"/>
      <c r="B25" s="3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4"/>
      <c r="U25" s="1"/>
      <c r="V25" s="2"/>
    </row>
    <row r="26" spans="1:22" ht="15.75" thickBot="1">
      <c r="A26" s="103" t="s">
        <v>83</v>
      </c>
      <c r="B26" s="37"/>
      <c r="C26" s="2"/>
      <c r="D26" s="2"/>
      <c r="E26" s="2"/>
      <c r="F26" s="4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V26" s="2"/>
    </row>
    <row r="27" spans="1:22" ht="15.75" thickBot="1">
      <c r="A27" s="38" t="s">
        <v>82</v>
      </c>
      <c r="B27" s="39" t="e">
        <f>V19/V15*100</f>
        <v>#DIV/0!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1"/>
      <c r="V27" s="2"/>
    </row>
  </sheetData>
  <sheetProtection algorithmName="SHA-512" hashValue="07guMl7j3de/zJEvy+I5cY1yM6hWs3oKhwnWTd79O1O18bFjauUp6Hq0ak74pw1zGqEUxw/ChCz/fiW4lX9RDQ==" saltValue="MSkhcphVA2QpaPQaSwZPJA==" spinCount="100000" sheet="1" objects="1" scenarios="1"/>
  <mergeCells count="12">
    <mergeCell ref="N10:O10"/>
    <mergeCell ref="T10:U10"/>
    <mergeCell ref="P10:Q10"/>
    <mergeCell ref="R10:S10"/>
    <mergeCell ref="A9:V9"/>
    <mergeCell ref="A10:A11"/>
    <mergeCell ref="B10:C10"/>
    <mergeCell ref="D10:E10"/>
    <mergeCell ref="F10:G10"/>
    <mergeCell ref="H10:I10"/>
    <mergeCell ref="J10:K10"/>
    <mergeCell ref="L10:M10"/>
  </mergeCells>
  <conditionalFormatting sqref="B22:B24">
    <cfRule type="cellIs" dxfId="1" priority="2" stopIfTrue="1" operator="greaterThan">
      <formula>10</formula>
    </cfRule>
  </conditionalFormatting>
  <conditionalFormatting sqref="B27">
    <cfRule type="cellIs" dxfId="0" priority="1" stopIfTrue="1" operator="greaterThan">
      <formula>50</formula>
    </cfRule>
  </conditionalFormatting>
  <pageMargins left="0.7" right="0.7" top="0.75" bottom="0.75" header="0.3" footer="0.3"/>
  <pageSetup paperSize="9" scale="50" orientation="landscape" r:id="rId1"/>
  <ignoredErrors>
    <ignoredError sqref="B22:B24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3</vt:i4>
      </vt:variant>
    </vt:vector>
  </HeadingPairs>
  <TitlesOfParts>
    <vt:vector size="8" baseType="lpstr">
      <vt:lpstr>Finančni načrt 1. FAZA</vt:lpstr>
      <vt:lpstr>Finančni načrt 2. FAZA</vt:lpstr>
      <vt:lpstr>Finančni načrt po partnerjih</vt:lpstr>
      <vt:lpstr>Finančni načrt po fazah</vt:lpstr>
      <vt:lpstr>Finančna konstrukcija operacije</vt:lpstr>
      <vt:lpstr>Nosilec_stroška</vt:lpstr>
      <vt:lpstr>Nosilecoperacije</vt:lpstr>
      <vt:lpstr>Vodilni_partner</vt:lpstr>
    </vt:vector>
  </TitlesOfParts>
  <Company>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RRC Koper</dc:creator>
  <cp:lastModifiedBy>Tina Matekovič</cp:lastModifiedBy>
  <cp:lastPrinted>2016-11-25T12:49:34Z</cp:lastPrinted>
  <dcterms:created xsi:type="dcterms:W3CDTF">2011-03-22T09:29:16Z</dcterms:created>
  <dcterms:modified xsi:type="dcterms:W3CDTF">2017-03-15T13:11:58Z</dcterms:modified>
</cp:coreProperties>
</file>